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976C14B3-F4FD-40B5-886F-88A320403D8E}" xr6:coauthVersionLast="36" xr6:coauthVersionMax="47" xr10:uidLastSave="{00000000-0000-0000-0000-000000000000}"/>
  <workbookProtection workbookAlgorithmName="SHA-512" workbookHashValue="kg3c4OmUWy9SO5+f65Y8axqhquhyxkYkn9MVzvM5O6z4Nbnlh8LxcIY+V8X+JZDwmoy7gOBpcxBqI6F9Q75TTQ==" workbookSaltValue="+XkCyU1Bmz+coCH8tYjngw==" workbookSpinCount="100000" lockStructure="1"/>
  <bookViews>
    <workbookView xWindow="0" yWindow="0" windowWidth="28800" windowHeight="11640" xr2:uid="{A24CDBD2-F776-4854-88D2-22671240FC5E}"/>
  </bookViews>
  <sheets>
    <sheet name="調査票" sheetId="4" r:id="rId1"/>
    <sheet name="集計（調査票から転記）" sheetId="5" r:id="rId2"/>
    <sheet name="転記作業用" sheetId="7" state="hidden" r:id="rId3"/>
  </sheets>
  <definedNames>
    <definedName name="_xlnm.Print_Area" localSheetId="0">調査票!$A$1:$O$264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6" i="5" l="1"/>
  <c r="AH6" i="5"/>
  <c r="AI6" i="5"/>
  <c r="AJ6" i="5"/>
  <c r="AK6" i="5"/>
  <c r="AL6" i="5"/>
  <c r="AM6" i="5"/>
  <c r="AN6" i="5"/>
  <c r="AG6" i="5"/>
  <c r="AH10" i="5"/>
  <c r="AI10" i="5"/>
  <c r="AJ10" i="5"/>
  <c r="AK10" i="5"/>
  <c r="AL10" i="5"/>
  <c r="AM10" i="5"/>
  <c r="AN10" i="5"/>
  <c r="AG10" i="5"/>
  <c r="AF6" i="5"/>
  <c r="AE6" i="5"/>
  <c r="AD6" i="5"/>
  <c r="AC6" i="5"/>
  <c r="AB6" i="5"/>
  <c r="AA6" i="5"/>
  <c r="Z6" i="5"/>
  <c r="Y6" i="5"/>
  <c r="X6" i="5"/>
  <c r="W6" i="5"/>
  <c r="X10" i="5"/>
  <c r="Y10" i="5"/>
  <c r="Z10" i="5"/>
  <c r="AA10" i="5"/>
  <c r="AB10" i="5"/>
  <c r="W10" i="5"/>
  <c r="V6" i="5"/>
  <c r="U6" i="5"/>
  <c r="P6" i="5"/>
  <c r="Q6" i="5"/>
  <c r="R6" i="5"/>
  <c r="S6" i="5"/>
  <c r="T6" i="5"/>
  <c r="O6" i="5"/>
  <c r="P10" i="5"/>
  <c r="Q10" i="5"/>
  <c r="R10" i="5"/>
  <c r="S10" i="5"/>
  <c r="T10" i="5"/>
  <c r="O10" i="5"/>
  <c r="N6" i="5"/>
  <c r="M6" i="5"/>
  <c r="L6" i="5"/>
  <c r="K6" i="5"/>
  <c r="J6" i="5"/>
  <c r="I6" i="5"/>
  <c r="L126" i="4"/>
  <c r="G230" i="4" l="1"/>
  <c r="Z6" i="7" l="1"/>
  <c r="AA6" i="7"/>
  <c r="T6" i="7"/>
  <c r="U6" i="7"/>
  <c r="V6" i="7"/>
  <c r="W6" i="7"/>
  <c r="X6" i="7"/>
  <c r="Y6" i="7"/>
  <c r="S6" i="7"/>
  <c r="R6" i="7"/>
  <c r="Q6" i="7"/>
  <c r="P6" i="7"/>
  <c r="N6" i="7"/>
  <c r="M6" i="7"/>
  <c r="B132" i="4"/>
  <c r="C140" i="4" s="1"/>
  <c r="DX6" i="7"/>
  <c r="DW6" i="7"/>
  <c r="DV6" i="7"/>
  <c r="DU6" i="7"/>
  <c r="DT6" i="7"/>
  <c r="DS6" i="7"/>
  <c r="DR6" i="7"/>
  <c r="DQ6" i="7"/>
  <c r="DP6" i="7"/>
  <c r="DO6" i="7"/>
  <c r="AQ6" i="7"/>
  <c r="AP6" i="7"/>
  <c r="AO6" i="7"/>
  <c r="AN6" i="7"/>
  <c r="AM6" i="7"/>
  <c r="AL6" i="7"/>
  <c r="AK6" i="7"/>
  <c r="AJ6" i="7"/>
  <c r="AI6" i="7"/>
  <c r="AH6" i="7"/>
  <c r="AG6" i="7"/>
  <c r="AF6" i="7"/>
  <c r="AE6" i="7"/>
  <c r="AD6" i="7"/>
  <c r="AC6" i="7"/>
  <c r="J6" i="7"/>
  <c r="I6" i="7"/>
  <c r="H6" i="7"/>
  <c r="G6" i="7"/>
  <c r="F6" i="7"/>
  <c r="E6" i="7"/>
  <c r="D6" i="7"/>
  <c r="C6" i="7"/>
  <c r="B6" i="7"/>
  <c r="A6" i="7"/>
  <c r="EV6" i="5"/>
  <c r="EU6" i="5"/>
  <c r="ET6" i="5"/>
  <c r="ES6" i="5"/>
  <c r="ER6" i="5"/>
  <c r="L6" i="7" l="1"/>
  <c r="AS6" i="7"/>
  <c r="DY6" i="7"/>
  <c r="EQ6" i="5" s="1"/>
  <c r="DZ6" i="7"/>
  <c r="K6" i="7"/>
  <c r="H6" i="5" s="1"/>
  <c r="CS6" i="5"/>
  <c r="BP6" i="5"/>
  <c r="BO6" i="5"/>
  <c r="EN6" i="5" l="1"/>
  <c r="EP6" i="5"/>
  <c r="EK6" i="5"/>
  <c r="EO6" i="5"/>
  <c r="EH6" i="5"/>
  <c r="EL6" i="5"/>
  <c r="EI6" i="5"/>
  <c r="EJ6" i="5"/>
  <c r="EM6" i="5"/>
  <c r="B6" i="5"/>
  <c r="E6" i="5" s="1"/>
  <c r="EE6" i="7"/>
  <c r="ED6" i="7"/>
  <c r="EC6" i="7"/>
  <c r="EB6" i="7"/>
  <c r="EA6" i="7"/>
  <c r="DL6" i="7"/>
  <c r="DK6" i="7"/>
  <c r="DJ6" i="7"/>
  <c r="DI6" i="7"/>
  <c r="DH6" i="7"/>
  <c r="DG6" i="7"/>
  <c r="DF6" i="7"/>
  <c r="DE6" i="7"/>
  <c r="DD6" i="7"/>
  <c r="DC6" i="7"/>
  <c r="DB6" i="7"/>
  <c r="DA6" i="7"/>
  <c r="CZ6" i="7"/>
  <c r="CY6" i="7"/>
  <c r="CX6" i="7"/>
  <c r="CW6" i="7"/>
  <c r="CV6" i="7"/>
  <c r="CU6" i="7"/>
  <c r="CT6" i="7"/>
  <c r="CS6" i="7"/>
  <c r="CR6" i="7"/>
  <c r="CQ6" i="7"/>
  <c r="CP6" i="7"/>
  <c r="CO6" i="7"/>
  <c r="CN6" i="7"/>
  <c r="CM6" i="7"/>
  <c r="CL6" i="7"/>
  <c r="CK6" i="7"/>
  <c r="CI6" i="7"/>
  <c r="CH6" i="7"/>
  <c r="CG6" i="7"/>
  <c r="CF6" i="7"/>
  <c r="CE6" i="7"/>
  <c r="CD6" i="7"/>
  <c r="CC6" i="7"/>
  <c r="CB6" i="7"/>
  <c r="CA6" i="7"/>
  <c r="BZ6" i="7"/>
  <c r="BY6" i="7"/>
  <c r="BV6" i="7"/>
  <c r="BU6" i="7"/>
  <c r="BT6" i="7"/>
  <c r="BS6" i="7"/>
  <c r="BR6" i="7"/>
  <c r="BQ6" i="7"/>
  <c r="BP6" i="7"/>
  <c r="BO6" i="7"/>
  <c r="BN6" i="7"/>
  <c r="BM6" i="7"/>
  <c r="BL6" i="7"/>
  <c r="BK6" i="7"/>
  <c r="BJ6" i="7"/>
  <c r="BI6" i="7"/>
  <c r="BH6" i="7"/>
  <c r="BG6" i="7"/>
  <c r="BF6" i="7"/>
  <c r="BE6" i="7"/>
  <c r="BD6" i="7"/>
  <c r="BC6" i="7"/>
  <c r="BB6" i="7"/>
  <c r="BA6" i="7"/>
  <c r="AZ6" i="7"/>
  <c r="AY6" i="7"/>
  <c r="AX6" i="7"/>
  <c r="AW6" i="7"/>
  <c r="AV6" i="7"/>
  <c r="AU6" i="7"/>
  <c r="AT6" i="7"/>
  <c r="G6" i="5"/>
  <c r="F6" i="5" l="1"/>
  <c r="D6" i="5"/>
  <c r="C6" i="5"/>
  <c r="J18" i="4" l="1"/>
  <c r="L240" i="4"/>
  <c r="L241" i="4"/>
  <c r="L242" i="4"/>
  <c r="L243" i="4"/>
  <c r="L244" i="4"/>
  <c r="L245" i="4"/>
  <c r="L246" i="4"/>
  <c r="L247" i="4"/>
  <c r="L248" i="4"/>
  <c r="L239" i="4"/>
  <c r="AR6" i="7" l="1"/>
  <c r="A235" i="4"/>
  <c r="J249" i="4" s="1"/>
  <c r="I231" i="4"/>
  <c r="I232" i="4" s="1"/>
  <c r="M207" i="4"/>
  <c r="I178" i="4"/>
  <c r="K21" i="4"/>
  <c r="A6" i="4"/>
  <c r="J6" i="4" s="1"/>
  <c r="EG6" i="5" l="1"/>
  <c r="AY6" i="5"/>
  <c r="AB6" i="7"/>
  <c r="CR6" i="5"/>
  <c r="I179" i="4"/>
  <c r="DD6" i="5"/>
  <c r="CZ6" i="5"/>
  <c r="DB6" i="5"/>
  <c r="DA6" i="5"/>
  <c r="CT6" i="5"/>
  <c r="CU6" i="5"/>
  <c r="CW6" i="5"/>
  <c r="DC6" i="5"/>
  <c r="CX6" i="5"/>
  <c r="CV6" i="5"/>
  <c r="CY6" i="5"/>
  <c r="CJ6" i="7"/>
  <c r="DZ6" i="5"/>
  <c r="DY6" i="5"/>
  <c r="DX6" i="5"/>
  <c r="DW6" i="5"/>
  <c r="DU6" i="5"/>
  <c r="EB6" i="5"/>
  <c r="DS6" i="5"/>
  <c r="ED6" i="5"/>
  <c r="DV6" i="5"/>
  <c r="EC6" i="5"/>
  <c r="DT6" i="5"/>
  <c r="EA6" i="5"/>
  <c r="CL6" i="5"/>
  <c r="CK6" i="5"/>
  <c r="CN6" i="5"/>
  <c r="CM6" i="5"/>
  <c r="CJ6" i="5"/>
  <c r="CI6" i="5"/>
  <c r="CP6" i="5"/>
  <c r="CO6" i="5"/>
  <c r="CG6" i="5"/>
  <c r="CF6" i="5"/>
  <c r="CE6" i="5"/>
  <c r="CH6" i="5"/>
  <c r="AX6" i="5"/>
  <c r="AQ6" i="5"/>
  <c r="AP6" i="5"/>
  <c r="AR6" i="5"/>
  <c r="AU6" i="5"/>
  <c r="AW6" i="5"/>
  <c r="AS6" i="5"/>
  <c r="AV6" i="5"/>
  <c r="AT6" i="5"/>
  <c r="BC6" i="5"/>
  <c r="BK6" i="5"/>
  <c r="BD6" i="5"/>
  <c r="BL6" i="5"/>
  <c r="BA6" i="5"/>
  <c r="BE6" i="5"/>
  <c r="BM6" i="5"/>
  <c r="BI6" i="5"/>
  <c r="BF6" i="5"/>
  <c r="BN6" i="5"/>
  <c r="BG6" i="5"/>
  <c r="AZ6" i="5"/>
  <c r="BH6" i="5"/>
  <c r="BB6" i="5"/>
  <c r="BJ6" i="5"/>
  <c r="DR6" i="5"/>
  <c r="DL6" i="5"/>
  <c r="DQ6" i="5"/>
  <c r="DK6" i="5"/>
  <c r="EF6" i="5"/>
  <c r="DJ6" i="5"/>
  <c r="DI6" i="5"/>
  <c r="DP6" i="5"/>
  <c r="DH6" i="5"/>
  <c r="EE6" i="5"/>
  <c r="DO6" i="5"/>
  <c r="DG6" i="5"/>
  <c r="DN6" i="5"/>
  <c r="DF6" i="5"/>
  <c r="DM6" i="5"/>
  <c r="DE6" i="5"/>
  <c r="DM6" i="7"/>
  <c r="CQ6" i="5"/>
  <c r="BU6" i="5"/>
  <c r="CB6" i="5"/>
  <c r="BT6" i="5"/>
  <c r="BZ6" i="5"/>
  <c r="CA6" i="5"/>
  <c r="BS6" i="5"/>
  <c r="BR6" i="5"/>
  <c r="BY6" i="5"/>
  <c r="BX6" i="5"/>
  <c r="BW6" i="5"/>
  <c r="CC6" i="5"/>
  <c r="CD6" i="5"/>
  <c r="BV6" i="5"/>
  <c r="BQ6" i="5"/>
  <c r="BW6" i="7"/>
  <c r="BX6" i="7" s="1"/>
  <c r="DN6" i="7" l="1"/>
  <c r="EW6" i="5" s="1"/>
</calcChain>
</file>

<file path=xl/sharedStrings.xml><?xml version="1.0" encoding="utf-8"?>
<sst xmlns="http://schemas.openxmlformats.org/spreadsheetml/2006/main" count="823" uniqueCount="423">
  <si>
    <t>居所変更実態調査</t>
    <rPh sb="0" eb="2">
      <t>キョショ</t>
    </rPh>
    <rPh sb="2" eb="4">
      <t>ヘンコウ</t>
    </rPh>
    <rPh sb="4" eb="8">
      <t>ジッタイチョウサ</t>
    </rPh>
    <phoneticPr fontId="1"/>
  </si>
  <si>
    <t>の中に、ご回答ください。</t>
    <rPh sb="1" eb="2">
      <t>ナカ</t>
    </rPh>
    <rPh sb="5" eb="7">
      <t>カイトウ</t>
    </rPh>
    <phoneticPr fontId="1"/>
  </si>
  <si>
    <t>１．住宅型有料老人ホーム</t>
    <rPh sb="2" eb="5">
      <t>ジュウタクガタ</t>
    </rPh>
    <rPh sb="5" eb="7">
      <t>ユウリョウ</t>
    </rPh>
    <rPh sb="7" eb="9">
      <t>ロウジン</t>
    </rPh>
    <phoneticPr fontId="10"/>
  </si>
  <si>
    <t>６．地域密着型特定施設</t>
    <rPh sb="2" eb="6">
      <t>チイキミッチャク</t>
    </rPh>
    <rPh sb="6" eb="7">
      <t>ガタ</t>
    </rPh>
    <rPh sb="7" eb="11">
      <t>トクテイシセツ</t>
    </rPh>
    <phoneticPr fontId="10"/>
  </si>
  <si>
    <t>２．軽費老人ホーム（特定施設除く）</t>
    <rPh sb="2" eb="6">
      <t>ケイヒロウジン</t>
    </rPh>
    <rPh sb="10" eb="14">
      <t>トクテイシセツ</t>
    </rPh>
    <rPh sb="14" eb="15">
      <t>ノゾ</t>
    </rPh>
    <phoneticPr fontId="10"/>
  </si>
  <si>
    <t>７．介護老人保健施設</t>
    <rPh sb="2" eb="10">
      <t>カイゴロウジンホケンシセツ</t>
    </rPh>
    <phoneticPr fontId="10"/>
  </si>
  <si>
    <r>
      <t>３．</t>
    </r>
    <r>
      <rPr>
        <sz val="9"/>
        <rFont val="游ゴシック"/>
        <family val="3"/>
        <charset val="128"/>
        <scheme val="minor"/>
      </rPr>
      <t>サービス付き高齢者向け住宅（特定施設除く）</t>
    </r>
    <rPh sb="6" eb="7">
      <t>ツ</t>
    </rPh>
    <rPh sb="8" eb="11">
      <t>コウレイシャ</t>
    </rPh>
    <rPh sb="11" eb="12">
      <t>ム</t>
    </rPh>
    <rPh sb="13" eb="15">
      <t>ジュウタク</t>
    </rPh>
    <rPh sb="16" eb="18">
      <t>トクテイ</t>
    </rPh>
    <rPh sb="18" eb="20">
      <t>シセツ</t>
    </rPh>
    <rPh sb="20" eb="21">
      <t>ノゾ</t>
    </rPh>
    <phoneticPr fontId="10"/>
  </si>
  <si>
    <t>４．グループホーム</t>
    <phoneticPr fontId="10"/>
  </si>
  <si>
    <t>９．特別養護老人ホーム</t>
    <rPh sb="2" eb="8">
      <t>トクベツヨウゴロウジン</t>
    </rPh>
    <phoneticPr fontId="10"/>
  </si>
  <si>
    <t>５．特定施設</t>
    <rPh sb="2" eb="6">
      <t>トクテイシセツ</t>
    </rPh>
    <phoneticPr fontId="10"/>
  </si>
  <si>
    <t>10．地域密着型特別養護老人ホーム</t>
    <rPh sb="3" eb="8">
      <t>チイキミッチャクガタ</t>
    </rPh>
    <rPh sb="8" eb="14">
      <t>トクベツヨウゴロウジン</t>
    </rPh>
    <phoneticPr fontId="10"/>
  </si>
  <si>
    <t>※本調査では、上記のサービス種別をまとめて「施設等」と表記します。</t>
    <rPh sb="1" eb="4">
      <t>ホンチョウサ</t>
    </rPh>
    <rPh sb="7" eb="9">
      <t>ジョウキ</t>
    </rPh>
    <rPh sb="14" eb="16">
      <t>シュベツ</t>
    </rPh>
    <rPh sb="22" eb="24">
      <t>シセツ</t>
    </rPh>
    <rPh sb="24" eb="25">
      <t>トウ</t>
    </rPh>
    <rPh sb="27" eb="29">
      <t>ヒョウキ</t>
    </rPh>
    <phoneticPr fontId="10"/>
  </si>
  <si>
    <t>問２　貴施設等の概要について、以下にご記入ください。</t>
    <rPh sb="0" eb="1">
      <t>トイ</t>
    </rPh>
    <rPh sb="3" eb="4">
      <t>キ</t>
    </rPh>
    <rPh sb="4" eb="6">
      <t>シセツ</t>
    </rPh>
    <rPh sb="6" eb="7">
      <t>トウ</t>
    </rPh>
    <rPh sb="8" eb="10">
      <t>ガイヨウ</t>
    </rPh>
    <rPh sb="15" eb="17">
      <t>イカ</t>
    </rPh>
    <rPh sb="19" eb="21">
      <t>キニュウ</t>
    </rPh>
    <phoneticPr fontId="1"/>
  </si>
  <si>
    <t>　1) 施設等の名称</t>
    <rPh sb="4" eb="6">
      <t>シセツ</t>
    </rPh>
    <rPh sb="6" eb="7">
      <t>トウ</t>
    </rPh>
    <rPh sb="8" eb="10">
      <t>メイショウ</t>
    </rPh>
    <phoneticPr fontId="10"/>
  </si>
  <si>
    <t>　2) 定員数など</t>
    <rPh sb="4" eb="7">
      <t>テイインスウ</t>
    </rPh>
    <phoneticPr fontId="10"/>
  </si>
  <si>
    <t>　3) 入所・入居者数</t>
    <rPh sb="2" eb="4">
      <t>シセツ</t>
    </rPh>
    <rPh sb="4" eb="6">
      <t>ニュウショ</t>
    </rPh>
    <rPh sb="7" eb="10">
      <t>ニュウキョシャ</t>
    </rPh>
    <rPh sb="10" eb="11">
      <t>スウ</t>
    </rPh>
    <phoneticPr fontId="10"/>
  </si>
  <si>
    <t>人</t>
    <rPh sb="0" eb="1">
      <t>ニン</t>
    </rPh>
    <phoneticPr fontId="1"/>
  </si>
  <si>
    <t>　4) （貴施設等の）待機者数</t>
    <rPh sb="5" eb="6">
      <t>キ</t>
    </rPh>
    <rPh sb="6" eb="8">
      <t>シセツ</t>
    </rPh>
    <rPh sb="8" eb="9">
      <t>トウ</t>
    </rPh>
    <rPh sb="11" eb="14">
      <t>タイキシャ</t>
    </rPh>
    <rPh sb="14" eb="15">
      <t>スウ</t>
    </rPh>
    <phoneticPr fontId="10"/>
  </si>
  <si>
    <t>※ 4)と5)は、該当者がいない場合は「０」を、不明の場合は「-」を記載してください。</t>
    <phoneticPr fontId="10"/>
  </si>
  <si>
    <t>※ 5)は、特養・地域密着型特養は回答不要です。</t>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</si>
  <si>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</si>
  <si>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</si>
  <si>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</si>
  <si>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</si>
  <si>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</si>
  <si>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</si>
  <si>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</si>
  <si>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</si>
  <si>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申請中・
不明</t>
    <rPh sb="0" eb="3">
      <t>シンセイチュウ</t>
    </rPh>
    <rPh sb="5" eb="7">
      <t>フメイ</t>
    </rPh>
    <phoneticPr fontId="1"/>
  </si>
  <si>
    <t>　1) 点滴の管理</t>
    <rPh sb="4" eb="6">
      <t>テンテキ</t>
    </rPh>
    <rPh sb="7" eb="9">
      <t>カンリ</t>
    </rPh>
    <phoneticPr fontId="1"/>
  </si>
  <si>
    <t>　8) 疼痛の看護</t>
    <phoneticPr fontId="1"/>
  </si>
  <si>
    <t>　2) 中心静脈栄養</t>
    <rPh sb="4" eb="6">
      <t>チュウシン</t>
    </rPh>
    <rPh sb="6" eb="8">
      <t>ジョウミャク</t>
    </rPh>
    <rPh sb="8" eb="10">
      <t>エイヨウ</t>
    </rPh>
    <phoneticPr fontId="1"/>
  </si>
  <si>
    <t>　9) 経管栄養</t>
    <rPh sb="4" eb="8">
      <t>ケイカンエイヨウ</t>
    </rPh>
    <phoneticPr fontId="1"/>
  </si>
  <si>
    <t>　3) 透析</t>
    <rPh sb="4" eb="6">
      <t>トウセキ</t>
    </rPh>
    <phoneticPr fontId="1"/>
  </si>
  <si>
    <t>　10) モニター測定</t>
    <rPh sb="9" eb="11">
      <t>ソクテイ</t>
    </rPh>
    <phoneticPr fontId="1"/>
  </si>
  <si>
    <t>　4) ストーマの処置</t>
    <rPh sb="9" eb="11">
      <t>ショチ</t>
    </rPh>
    <phoneticPr fontId="1"/>
  </si>
  <si>
    <t>　11) 褥瘡の処置</t>
    <rPh sb="5" eb="7">
      <t>ジョクソウ</t>
    </rPh>
    <rPh sb="8" eb="10">
      <t>ショチ</t>
    </rPh>
    <phoneticPr fontId="1"/>
  </si>
  <si>
    <t>　5)  酸素療法</t>
    <rPh sb="5" eb="7">
      <t>サンソ</t>
    </rPh>
    <rPh sb="7" eb="9">
      <t>リョウホウ</t>
    </rPh>
    <phoneticPr fontId="1"/>
  </si>
  <si>
    <t>　12) カテーテル</t>
    <phoneticPr fontId="1"/>
  </si>
  <si>
    <t>　6)  レスピレーター</t>
    <phoneticPr fontId="1"/>
  </si>
  <si>
    <t>　13) 喀痰吸引</t>
    <phoneticPr fontId="1"/>
  </si>
  <si>
    <t>　7)  気管切開の処置</t>
    <rPh sb="5" eb="7">
      <t>キカン</t>
    </rPh>
    <rPh sb="7" eb="9">
      <t>セッカイ</t>
    </rPh>
    <rPh sb="10" eb="12">
      <t>ショチ</t>
    </rPh>
    <phoneticPr fontId="1"/>
  </si>
  <si>
    <t>　14) インスリン注射</t>
    <phoneticPr fontId="1"/>
  </si>
  <si>
    <t>　15) 上記に対応可能な
　　   医療処置はない</t>
    <rPh sb="5" eb="7">
      <t>ジョウキ</t>
    </rPh>
    <rPh sb="8" eb="12">
      <t>タイオウカノウ</t>
    </rPh>
    <rPh sb="19" eb="23">
      <t>イリョウショチ</t>
    </rPh>
    <phoneticPr fontId="1"/>
  </si>
  <si>
    <t>　問４の医療処置を受けている入所・入居者の合計（実人数）</t>
    <rPh sb="1" eb="2">
      <t>トイ</t>
    </rPh>
    <rPh sb="4" eb="8">
      <t>イリョウショチ</t>
    </rPh>
    <rPh sb="9" eb="10">
      <t>ウ</t>
    </rPh>
    <rPh sb="14" eb="16">
      <t>ニュウショ</t>
    </rPh>
    <rPh sb="17" eb="20">
      <t>ニュウキョシャ</t>
    </rPh>
    <rPh sb="21" eb="23">
      <t>ゴウケイ</t>
    </rPh>
    <rPh sb="24" eb="27">
      <t>ジツニンズウ</t>
    </rPh>
    <phoneticPr fontId="1"/>
  </si>
  <si>
    <t>人</t>
    <rPh sb="0" eb="1">
      <t>ニン</t>
    </rPh>
    <phoneticPr fontId="10"/>
  </si>
  <si>
    <r>
      <t>ここからは、</t>
    </r>
    <r>
      <rPr>
        <b/>
        <u/>
        <sz val="10"/>
        <color theme="1"/>
        <rFont val="游ゴシック"/>
        <family val="3"/>
        <charset val="128"/>
        <scheme val="minor"/>
      </rPr>
      <t>過去１年間の新規の入所・入居者</t>
    </r>
    <r>
      <rPr>
        <sz val="10"/>
        <color theme="1"/>
        <rFont val="游ゴシック"/>
        <family val="3"/>
        <charset val="128"/>
        <scheme val="minor"/>
      </rPr>
      <t>についてお伺いします。</t>
    </r>
    <rPh sb="6" eb="8">
      <t>カコ</t>
    </rPh>
    <rPh sb="9" eb="11">
      <t>ネンカン</t>
    </rPh>
    <rPh sb="12" eb="14">
      <t>シンキ</t>
    </rPh>
    <rPh sb="15" eb="17">
      <t>ニュウショ</t>
    </rPh>
    <rPh sb="18" eb="21">
      <t>ニュウキョシャ</t>
    </rPh>
    <rPh sb="26" eb="27">
      <t>ウカガ</t>
    </rPh>
    <phoneticPr fontId="10"/>
  </si>
  <si>
    <t>※ 貴施設等に入所・入居している方で、一時的な入院等で貴施設等に戻った方は含めないでください。</t>
  </si>
  <si>
    <t>新規の入所・入居者数（合計★）</t>
    <rPh sb="0" eb="2">
      <t>シンキ</t>
    </rPh>
    <rPh sb="3" eb="5">
      <t>ニュウショ</t>
    </rPh>
    <rPh sb="6" eb="9">
      <t>ニュウキョシャ</t>
    </rPh>
    <rPh sb="9" eb="10">
      <t>スウ</t>
    </rPh>
    <rPh sb="11" eb="13">
      <t>ゴウケイ</t>
    </rPh>
    <phoneticPr fontId="10"/>
  </si>
  <si>
    <t>※「合計★」と、問６「新規の入所・入居者数（合計★）」が一致することをご確認ください。</t>
    <phoneticPr fontId="1"/>
  </si>
  <si>
    <t>※ 一時的な入院の後に貴施設等に入所・入居した場合は入院前の居場所をご記入ください。入院前の居場所が
　わからない場合は、「12)病院」を選択してください。</t>
    <rPh sb="2" eb="5">
      <t>イチジテキ</t>
    </rPh>
    <rPh sb="6" eb="8">
      <t>ニュウイン</t>
    </rPh>
    <rPh sb="9" eb="10">
      <t>ノチ</t>
    </rPh>
    <rPh sb="42" eb="45">
      <t>ニュウインマエ</t>
    </rPh>
    <rPh sb="46" eb="49">
      <t>イバショ</t>
    </rPh>
    <rPh sb="57" eb="59">
      <t>バアイ</t>
    </rPh>
    <rPh sb="65" eb="67">
      <t>ビョウイン</t>
    </rPh>
    <rPh sb="69" eb="71">
      <t>センタク</t>
    </rPh>
    <phoneticPr fontId="1"/>
  </si>
  <si>
    <t>※「1）自宅」に、ショートステイの長期利用者の入所・入居も含みます。</t>
    <rPh sb="21" eb="22">
      <t>シャ</t>
    </rPh>
    <phoneticPr fontId="1"/>
  </si>
  <si>
    <t>市（区町村）内</t>
    <rPh sb="0" eb="1">
      <t>シ</t>
    </rPh>
    <rPh sb="2" eb="3">
      <t>ク</t>
    </rPh>
    <rPh sb="3" eb="5">
      <t>チョウソン</t>
    </rPh>
    <rPh sb="6" eb="7">
      <t>ナイ</t>
    </rPh>
    <phoneticPr fontId="10"/>
  </si>
  <si>
    <t>市（区町村）外</t>
    <rPh sb="0" eb="1">
      <t>シ</t>
    </rPh>
    <rPh sb="2" eb="3">
      <t>ク</t>
    </rPh>
    <rPh sb="3" eb="5">
      <t>チョウソン</t>
    </rPh>
    <rPh sb="6" eb="7">
      <t>ガイ</t>
    </rPh>
    <phoneticPr fontId="10"/>
  </si>
  <si>
    <r>
      <t xml:space="preserve">　1) 自宅 </t>
    </r>
    <r>
      <rPr>
        <sz val="9"/>
        <color theme="1"/>
        <rFont val="游ゴシック"/>
        <family val="3"/>
        <charset val="128"/>
        <scheme val="minor"/>
      </rPr>
      <t>（※ 兄弟・子ども・親戚等の家含む）</t>
    </r>
    <rPh sb="4" eb="6">
      <t>ジタク</t>
    </rPh>
    <rPh sb="10" eb="12">
      <t>キョウダイ</t>
    </rPh>
    <rPh sb="13" eb="14">
      <t>コ</t>
    </rPh>
    <rPh sb="17" eb="19">
      <t>シンセキ</t>
    </rPh>
    <rPh sb="19" eb="20">
      <t>トウ</t>
    </rPh>
    <rPh sb="21" eb="22">
      <t>イエ</t>
    </rPh>
    <rPh sb="22" eb="23">
      <t>フク</t>
    </rPh>
    <phoneticPr fontId="1"/>
  </si>
  <si>
    <t>　2) 住宅型有料老人ホーム</t>
    <phoneticPr fontId="1"/>
  </si>
  <si>
    <r>
      <t>　3）軽費老人ホーム</t>
    </r>
    <r>
      <rPr>
        <sz val="9"/>
        <color theme="1"/>
        <rFont val="游ゴシック"/>
        <family val="3"/>
        <charset val="128"/>
        <scheme val="minor"/>
      </rPr>
      <t>（特定施設除く）</t>
    </r>
    <phoneticPr fontId="1"/>
  </si>
  <si>
    <r>
      <t>　4) サービス付き高齢者向け住宅</t>
    </r>
    <r>
      <rPr>
        <sz val="9"/>
        <color theme="1"/>
        <rFont val="游ゴシック"/>
        <family val="3"/>
        <charset val="128"/>
        <scheme val="minor"/>
      </rPr>
      <t>（特定施設除く）</t>
    </r>
    <phoneticPr fontId="1"/>
  </si>
  <si>
    <t>　5) グループホーム</t>
    <phoneticPr fontId="1"/>
  </si>
  <si>
    <t>　6) 特定施設</t>
    <phoneticPr fontId="1"/>
  </si>
  <si>
    <t>　7) 地域密着型特定施設</t>
    <phoneticPr fontId="1"/>
  </si>
  <si>
    <t>　8) 介護老人保健施設</t>
    <phoneticPr fontId="1"/>
  </si>
  <si>
    <t>　10) 特別養護老人ホーム</t>
    <phoneticPr fontId="1"/>
  </si>
  <si>
    <t>　11) 地域密着型特別養護老人ホーム</t>
    <phoneticPr fontId="1"/>
  </si>
  <si>
    <r>
      <t>　12) 病院・診療所</t>
    </r>
    <r>
      <rPr>
        <sz val="9"/>
        <rFont val="游ゴシック"/>
        <family val="3"/>
        <charset val="128"/>
        <scheme val="minor"/>
      </rPr>
      <t>（一時的な入院を除く）</t>
    </r>
    <rPh sb="5" eb="7">
      <t>ビョウイン</t>
    </rPh>
    <rPh sb="8" eb="11">
      <t>シンリョウジョ</t>
    </rPh>
    <rPh sb="12" eb="15">
      <t>イチジテキ</t>
    </rPh>
    <rPh sb="16" eb="18">
      <t>ニュウイン</t>
    </rPh>
    <rPh sb="19" eb="20">
      <t>ノゾ</t>
    </rPh>
    <phoneticPr fontId="1"/>
  </si>
  <si>
    <t>　13) その他</t>
    <phoneticPr fontId="1"/>
  </si>
  <si>
    <t>　14) 入居・入所する前の居場所を把握していない</t>
    <rPh sb="18" eb="20">
      <t>ハアク</t>
    </rPh>
    <phoneticPr fontId="1"/>
  </si>
  <si>
    <t>　合計★</t>
    <phoneticPr fontId="1"/>
  </si>
  <si>
    <r>
      <t>ここからは、</t>
    </r>
    <r>
      <rPr>
        <b/>
        <u/>
        <sz val="10"/>
        <color theme="1"/>
        <rFont val="游ゴシック"/>
        <family val="3"/>
        <charset val="128"/>
        <scheme val="minor"/>
      </rPr>
      <t>過去１年間の退去者</t>
    </r>
    <r>
      <rPr>
        <sz val="10"/>
        <color theme="1"/>
        <rFont val="游ゴシック"/>
        <family val="3"/>
        <charset val="128"/>
        <scheme val="minor"/>
      </rPr>
      <t>についてお伺いします。</t>
    </r>
    <rPh sb="6" eb="8">
      <t>カコ</t>
    </rPh>
    <rPh sb="9" eb="11">
      <t>ネンカン</t>
    </rPh>
    <rPh sb="12" eb="15">
      <t>タイキョシャ</t>
    </rPh>
    <rPh sb="20" eb="21">
      <t>ウカガ</t>
    </rPh>
    <phoneticPr fontId="10"/>
  </si>
  <si>
    <t>※ 「死亡」には、「貴施設等で亡くなられた方」に加え、「病院等への搬送後に死亡された方」も含みます。</t>
    <rPh sb="3" eb="5">
      <t>シボウ</t>
    </rPh>
    <rPh sb="10" eb="11">
      <t>キ</t>
    </rPh>
    <rPh sb="45" eb="46">
      <t>フク</t>
    </rPh>
    <phoneticPr fontId="1"/>
  </si>
  <si>
    <t>退去者数（合計）※死亡を含む</t>
    <rPh sb="0" eb="3">
      <t>タイキョシャ</t>
    </rPh>
    <rPh sb="3" eb="4">
      <t>スウ</t>
    </rPh>
    <rPh sb="5" eb="7">
      <t>ゴウケイ</t>
    </rPh>
    <rPh sb="9" eb="11">
      <t>シボウ</t>
    </rPh>
    <rPh sb="12" eb="13">
      <t>フク</t>
    </rPh>
    <phoneticPr fontId="10"/>
  </si>
  <si>
    <t>人　☆</t>
    <rPh sb="0" eb="1">
      <t>ニン</t>
    </rPh>
    <phoneticPr fontId="10"/>
  </si>
  <si>
    <t>※死亡した人については、「①退去者」欄ではなく、「②貴施設等での死亡」欄にその人数をご記入ください。</t>
    <rPh sb="1" eb="3">
      <t>シボウ</t>
    </rPh>
    <rPh sb="5" eb="6">
      <t>ヒト</t>
    </rPh>
    <rPh sb="14" eb="17">
      <t>タイキョシャ</t>
    </rPh>
    <rPh sb="18" eb="19">
      <t>ラン</t>
    </rPh>
    <rPh sb="26" eb="27">
      <t>キ</t>
    </rPh>
    <rPh sb="27" eb="29">
      <t>シセツ</t>
    </rPh>
    <rPh sb="29" eb="30">
      <t>トウ</t>
    </rPh>
    <rPh sb="32" eb="34">
      <t>シボウ</t>
    </rPh>
    <rPh sb="35" eb="36">
      <t>ラン</t>
    </rPh>
    <rPh sb="39" eb="41">
      <t>ニンズウ</t>
    </rPh>
    <rPh sb="43" eb="45">
      <t>キニュウ</t>
    </rPh>
    <phoneticPr fontId="10"/>
  </si>
  <si>
    <t>①退去者</t>
    <rPh sb="1" eb="4">
      <t>タイキョシャ</t>
    </rPh>
    <phoneticPr fontId="1"/>
  </si>
  <si>
    <t>申請中・不明</t>
    <rPh sb="0" eb="2">
      <t>シンセイ</t>
    </rPh>
    <rPh sb="2" eb="3">
      <t>チュウ</t>
    </rPh>
    <rPh sb="4" eb="6">
      <t>フメイ</t>
    </rPh>
    <phoneticPr fontId="1"/>
  </si>
  <si>
    <t>※ 一時的に入院して貴施設等以外の居場所に移った場合は、退院後の居場所をご記入ください。</t>
  </si>
  <si>
    <t>　1) 自宅 （※ 兄弟・子ども・親戚等の家含む）</t>
    <rPh sb="4" eb="6">
      <t>ジタク</t>
    </rPh>
    <rPh sb="10" eb="12">
      <t>キョウダイ</t>
    </rPh>
    <rPh sb="13" eb="14">
      <t>コ</t>
    </rPh>
    <rPh sb="17" eb="19">
      <t>シンセキ</t>
    </rPh>
    <rPh sb="19" eb="20">
      <t>トウ</t>
    </rPh>
    <rPh sb="21" eb="22">
      <t>イエ</t>
    </rPh>
    <rPh sb="22" eb="23">
      <t>フク</t>
    </rPh>
    <phoneticPr fontId="1"/>
  </si>
  <si>
    <t>　3）軽費老人ホーム（特定施設除く）</t>
    <phoneticPr fontId="1"/>
  </si>
  <si>
    <t>　4) サービス付き高齢者向け住宅（特定施設除く）</t>
    <phoneticPr fontId="1"/>
  </si>
  <si>
    <t>　10) 病院・診療所（上記「9」を除く）
　　※一時的な入院は含みません。</t>
    <rPh sb="5" eb="7">
      <t>ビョウイン</t>
    </rPh>
    <rPh sb="8" eb="11">
      <t>シンリョウジョ</t>
    </rPh>
    <rPh sb="12" eb="14">
      <t>ジョウキ</t>
    </rPh>
    <rPh sb="18" eb="19">
      <t>ノゾ</t>
    </rPh>
    <rPh sb="25" eb="28">
      <t>イチジテキ</t>
    </rPh>
    <rPh sb="29" eb="31">
      <t>ニュウイン</t>
    </rPh>
    <rPh sb="32" eb="33">
      <t>フク</t>
    </rPh>
    <phoneticPr fontId="1"/>
  </si>
  <si>
    <t>　11) 特別養護老人ホーム</t>
    <phoneticPr fontId="1"/>
  </si>
  <si>
    <t>　12) 地域密着型特別養護老人ホーム</t>
    <phoneticPr fontId="1"/>
  </si>
  <si>
    <t>　14) 行先を把握していない</t>
    <rPh sb="5" eb="7">
      <t>イキサキ</t>
    </rPh>
    <rPh sb="8" eb="10">
      <t>ハアク</t>
    </rPh>
    <phoneticPr fontId="1"/>
  </si>
  <si>
    <t>　合計☆</t>
    <phoneticPr fontId="1"/>
  </si>
  <si>
    <t>※死亡した方は除く、退去者についてお答えください。</t>
    <rPh sb="1" eb="3">
      <t>シボウ</t>
    </rPh>
    <rPh sb="5" eb="6">
      <t>カタ</t>
    </rPh>
    <rPh sb="7" eb="8">
      <t>ノゾ</t>
    </rPh>
    <rPh sb="10" eb="12">
      <t>タイキョ</t>
    </rPh>
    <rPh sb="12" eb="13">
      <t>シャ</t>
    </rPh>
    <rPh sb="18" eb="19">
      <t>コタ</t>
    </rPh>
    <phoneticPr fontId="1"/>
  </si>
  <si>
    <t>３つまで〇</t>
    <phoneticPr fontId="1"/>
  </si>
  <si>
    <t>　1) 必要な生活支援が発生・増大したから</t>
    <rPh sb="4" eb="6">
      <t>ヒツヨウ</t>
    </rPh>
    <rPh sb="7" eb="9">
      <t>セイカツ</t>
    </rPh>
    <rPh sb="9" eb="11">
      <t>シエン</t>
    </rPh>
    <rPh sb="12" eb="14">
      <t>ハッセイ</t>
    </rPh>
    <rPh sb="15" eb="17">
      <t>ゾウダイ</t>
    </rPh>
    <phoneticPr fontId="1"/>
  </si>
  <si>
    <t>　2) 必要な身体介護が発生・増大したから</t>
    <phoneticPr fontId="1"/>
  </si>
  <si>
    <t>　4) 医療的ケア・医療処置の必要性が高まったから</t>
    <phoneticPr fontId="1"/>
  </si>
  <si>
    <t>　5) 「1」～「4」以外の状態像が悪化したから</t>
    <phoneticPr fontId="1"/>
  </si>
  <si>
    <t>　6) 入所・入居者の状態等が改善したから</t>
    <phoneticPr fontId="1"/>
  </si>
  <si>
    <r>
      <t>　7)</t>
    </r>
    <r>
      <rPr>
        <sz val="9"/>
        <color theme="1"/>
        <rFont val="游ゴシック"/>
        <family val="3"/>
        <charset val="128"/>
        <scheme val="minor"/>
      </rPr>
      <t xml:space="preserve"> 入所・入居者が、必要な居宅サービスの利用を望まなかったから</t>
    </r>
    <phoneticPr fontId="1"/>
  </si>
  <si>
    <t>　8) 費用負担が重くなったから</t>
    <phoneticPr fontId="1"/>
  </si>
  <si>
    <t>　9) 本人が希望したから</t>
    <rPh sb="4" eb="6">
      <t>ホンニン</t>
    </rPh>
    <rPh sb="7" eb="9">
      <t>キボウ</t>
    </rPh>
    <phoneticPr fontId="1"/>
  </si>
  <si>
    <t>　10) その他</t>
    <phoneticPr fontId="1"/>
  </si>
  <si>
    <t>合計</t>
    <rPh sb="0" eb="2">
      <t>ゴウケイ</t>
    </rPh>
    <phoneticPr fontId="1"/>
  </si>
  <si>
    <t>※１人でも受け入れが可能であれば、○とご記入ください。</t>
    <rPh sb="2" eb="3">
      <t>ニン</t>
    </rPh>
    <rPh sb="5" eb="6">
      <t>ウ</t>
    </rPh>
    <rPh sb="7" eb="8">
      <t>イ</t>
    </rPh>
    <rPh sb="10" eb="12">
      <t>カノウ</t>
    </rPh>
    <rPh sb="20" eb="22">
      <t>キニュウ</t>
    </rPh>
    <phoneticPr fontId="1"/>
  </si>
  <si>
    <t>※病院等への搬送後に死亡した場合、搬送先で死亡したケースは「②貴施設等での死亡」、
　搬送先からの転院等の後に死亡した場合は「①退去者」に含めてください。</t>
    <rPh sb="10" eb="12">
      <t>シボウ</t>
    </rPh>
    <rPh sb="14" eb="16">
      <t>バアイ</t>
    </rPh>
    <rPh sb="51" eb="52">
      <t>トウ</t>
    </rPh>
    <rPh sb="53" eb="54">
      <t>ノチ</t>
    </rPh>
    <phoneticPr fontId="1"/>
  </si>
  <si>
    <t>※搬送先からの転院等の後に死亡した場合は、死亡ではなく「居所変更」として、該当する行先にカウントして
　ください。</t>
    <rPh sb="9" eb="10">
      <t>トウ</t>
    </rPh>
    <rPh sb="11" eb="12">
      <t>ノチ</t>
    </rPh>
    <rPh sb="21" eb="23">
      <t>シボウ</t>
    </rPh>
    <phoneticPr fontId="1"/>
  </si>
  <si>
    <r>
      <t>　15) 死亡</t>
    </r>
    <r>
      <rPr>
        <sz val="9"/>
        <rFont val="游ゴシック"/>
        <family val="3"/>
        <charset val="128"/>
        <scheme val="minor"/>
      </rPr>
      <t>（※搬送先での死亡を含む）</t>
    </r>
    <rPh sb="5" eb="7">
      <t>シボウ</t>
    </rPh>
    <rPh sb="9" eb="12">
      <t>ハンソウサキ</t>
    </rPh>
    <rPh sb="14" eb="16">
      <t>シボウ</t>
    </rPh>
    <rPh sb="17" eb="18">
      <t>フク</t>
    </rPh>
    <phoneticPr fontId="1"/>
  </si>
  <si>
    <t>設問No.→</t>
    <rPh sb="0" eb="2">
      <t>セツモン</t>
    </rPh>
    <phoneticPr fontId="1"/>
  </si>
  <si>
    <t>Q1 ｻｰﾋﾞｽ種別</t>
  </si>
  <si>
    <t>Q2-1 施設等の名称</t>
    <rPh sb="5" eb="7">
      <t>シセツ</t>
    </rPh>
    <rPh sb="7" eb="8">
      <t>トウ</t>
    </rPh>
    <rPh sb="9" eb="11">
      <t>メイショウ</t>
    </rPh>
    <phoneticPr fontId="17"/>
  </si>
  <si>
    <t>Q2-2 定員数</t>
  </si>
  <si>
    <t>Q2-2sq 定員数_単位</t>
  </si>
  <si>
    <t>Q2-3 入所・入居者数</t>
    <rPh sb="8" eb="11">
      <t>ニュウキョシャ</t>
    </rPh>
    <rPh sb="11" eb="12">
      <t>スウ</t>
    </rPh>
    <phoneticPr fontId="17"/>
  </si>
  <si>
    <t>Q2-4 待機者数</t>
  </si>
  <si>
    <t>Q2-5 特別養護老人ﾎｰﾑの待機者数</t>
  </si>
  <si>
    <t>Q3-1 入所者数_自立</t>
  </si>
  <si>
    <t>Q3-2 入所者数_要支援1</t>
  </si>
  <si>
    <t>Q3-3 入所者数_要支援2</t>
  </si>
  <si>
    <t>Q3-4 入所者数_要介護1</t>
  </si>
  <si>
    <t>Q3-5 入所者数_要介護2</t>
  </si>
  <si>
    <t>Q3-6 入所者数_要介護3</t>
  </si>
  <si>
    <t>Q3-7 入所者数_要介護4</t>
  </si>
  <si>
    <t>Q3-8 入所者数_要介護5</t>
  </si>
  <si>
    <t>Q3-9 入所者数_申請中・不明</t>
    <rPh sb="14" eb="16">
      <t>フメイ</t>
    </rPh>
    <phoneticPr fontId="17"/>
  </si>
  <si>
    <t>Q4-1 医療処置数_点滴の管理</t>
  </si>
  <si>
    <t>Q4-2 医療処置数_中心静脈栄養</t>
  </si>
  <si>
    <t>Q4-3 医療処置数_透析</t>
  </si>
  <si>
    <t>Q4-4 医療処置数_ｽﾄｰﾏの処置</t>
  </si>
  <si>
    <t>Q4-5 医療処置数_酸素療法</t>
  </si>
  <si>
    <t>Q4-6 医療処置数_ﾚｽﾋﾟﾚｰﾀｰ</t>
  </si>
  <si>
    <t>Q4-7 医療処置数_気管切開の処置</t>
  </si>
  <si>
    <t>Q4-8 医療処置数_疼痛の看護</t>
  </si>
  <si>
    <t>Q4-9 医療処置数_経管栄養</t>
  </si>
  <si>
    <t>Q4-10 医療処置数_ﾓﾆﾀｰ測定</t>
  </si>
  <si>
    <t>Q4-11 医療処置数_褥瘡の処置</t>
  </si>
  <si>
    <t>Q4-12 医療処置数_ｶﾃｰﾃﾙ</t>
  </si>
  <si>
    <t>Q4-13 医療処置数_喀痰吸引</t>
  </si>
  <si>
    <t>Q4-14 医療処置数_ｲﾝｽﾘﾝ注射</t>
  </si>
  <si>
    <t>Q4-14 対応可能な医療処置はない</t>
    <rPh sb="6" eb="10">
      <t>タイオウカノウ</t>
    </rPh>
    <rPh sb="11" eb="15">
      <t>イリョウショチ</t>
    </rPh>
    <phoneticPr fontId="1"/>
  </si>
  <si>
    <t>SA</t>
  </si>
  <si>
    <t>FA</t>
    <phoneticPr fontId="17"/>
  </si>
  <si>
    <t>NA</t>
  </si>
  <si>
    <t>SA</t>
    <phoneticPr fontId="1"/>
  </si>
  <si>
    <t>NA</t>
    <phoneticPr fontId="1"/>
  </si>
  <si>
    <t>FA</t>
    <phoneticPr fontId="1"/>
  </si>
  <si>
    <t>Q5　医療処置を受けている入所・入居者数</t>
    <rPh sb="3" eb="7">
      <t>イリョウショチ</t>
    </rPh>
    <rPh sb="8" eb="9">
      <t>ウ</t>
    </rPh>
    <rPh sb="13" eb="15">
      <t>ニュウショ</t>
    </rPh>
    <rPh sb="16" eb="19">
      <t>ニュウキョシャ</t>
    </rPh>
    <rPh sb="19" eb="20">
      <t>スウ</t>
    </rPh>
    <phoneticPr fontId="1"/>
  </si>
  <si>
    <t>Q6 新規の入所･入居者数（合計）</t>
    <rPh sb="3" eb="5">
      <t>シンキ</t>
    </rPh>
    <rPh sb="14" eb="16">
      <t>ゴウケイ</t>
    </rPh>
    <phoneticPr fontId="17"/>
  </si>
  <si>
    <t>Q7-1-1 入所前の居場所_市内:自宅</t>
    <rPh sb="7" eb="9">
      <t>ニュウショ</t>
    </rPh>
    <rPh sb="9" eb="10">
      <t>マエ</t>
    </rPh>
    <rPh sb="11" eb="14">
      <t>イバショ</t>
    </rPh>
    <phoneticPr fontId="17"/>
  </si>
  <si>
    <t>Q7-2-1 入所前の居場所_市内:住宅型有料老人ﾎｰﾑ</t>
  </si>
  <si>
    <t>Q7-3-1 入所前の居場所_市内:軽費老人ﾎｰﾑ</t>
    <rPh sb="18" eb="20">
      <t>ケイヒ</t>
    </rPh>
    <rPh sb="20" eb="22">
      <t>ロウジン</t>
    </rPh>
    <phoneticPr fontId="17"/>
  </si>
  <si>
    <t>Q7-4-1 入所前の居場所_市内:ｻｰﾋﾞｽ付き高齢者向け住宅</t>
  </si>
  <si>
    <t>Q7-5-1 入所前の居場所_市内:ｸﾞﾙｰﾌﾟﾎｰﾑ</t>
  </si>
  <si>
    <t>Q7-6-1 入所前の居場所_市内:特定施設</t>
  </si>
  <si>
    <t>Q7-7-1 入所前の居場所_市内:地域密着型特定施設</t>
  </si>
  <si>
    <t>Q7-8-1 入所前の居場所_市内:介護老人保健施設</t>
  </si>
  <si>
    <t>Q7-10-1 入所前の居場所_市内:特別養護老人ﾎｰﾑ</t>
  </si>
  <si>
    <t>Q7-11-1 入所前の居場所_市内:地域密着型特別養護老人ﾎｰﾑ</t>
  </si>
  <si>
    <t>Q7-12-1 入所前の居場所_市内:病院・診療所</t>
  </si>
  <si>
    <t>Q7-12-1 入所前の居場所_市内:その他</t>
  </si>
  <si>
    <t>Q7-1-2 入所前の居場所_市外:自宅</t>
    <rPh sb="7" eb="9">
      <t>ニュウショ</t>
    </rPh>
    <rPh sb="9" eb="10">
      <t>マエ</t>
    </rPh>
    <rPh sb="11" eb="14">
      <t>イバショ</t>
    </rPh>
    <phoneticPr fontId="17"/>
  </si>
  <si>
    <t>Q7-2-2 入所前の居場所_市外:住宅型有料老人ﾎｰﾑ</t>
  </si>
  <si>
    <t>Q7-3-2 入所前の居場所_市外:軽費老人ﾎｰﾑ</t>
    <rPh sb="18" eb="20">
      <t>ケイヒ</t>
    </rPh>
    <rPh sb="20" eb="22">
      <t>ロウジン</t>
    </rPh>
    <phoneticPr fontId="17"/>
  </si>
  <si>
    <t>Q7-4-2 入所前の居場所_市外:ｻｰﾋﾞｽ付き高齢者向け住宅</t>
  </si>
  <si>
    <t>Q7-5-2 入所前の居場所_市外:ｸﾞﾙｰﾌﾟﾎｰﾑ</t>
  </si>
  <si>
    <t>Q7-6-2 入所前の居場所_市外:特定施設</t>
  </si>
  <si>
    <t>Q7-7-2 入所前の居場所_市外:地域密着型特定施設</t>
  </si>
  <si>
    <t>Q7-8-2 入所前の居場所_市外:介護老人保健施設</t>
  </si>
  <si>
    <t>Q7-10-2 入所前の居場所_市外:特別養護老人ﾎｰﾑ</t>
  </si>
  <si>
    <t>Q7-11-2 入所前の居場所_市外:地域密着型特別養護老人ﾎｰﾑ</t>
  </si>
  <si>
    <t>Q7-12-2 入所前の居場所_市外:病院・診療所</t>
    <rPh sb="19" eb="21">
      <t>ビョウイン</t>
    </rPh>
    <rPh sb="22" eb="25">
      <t>シンリョウジョ</t>
    </rPh>
    <phoneticPr fontId="1"/>
  </si>
  <si>
    <t>Q7-12-2 入所前の居場所_市外:その他</t>
  </si>
  <si>
    <t>Q7-13 入所前の居場所_把握していない</t>
    <rPh sb="14" eb="16">
      <t>ハアク</t>
    </rPh>
    <phoneticPr fontId="17"/>
  </si>
  <si>
    <t>Q7-14 入所前の居場所_合計</t>
    <rPh sb="14" eb="16">
      <t>ゴウケイ</t>
    </rPh>
    <phoneticPr fontId="17"/>
  </si>
  <si>
    <t>Q9 退去者数（合計）</t>
    <rPh sb="3" eb="6">
      <t>タイキョシャ</t>
    </rPh>
    <rPh sb="8" eb="10">
      <t>ゴウケイ</t>
    </rPh>
    <phoneticPr fontId="17"/>
  </si>
  <si>
    <t>Q9-1 退去者数_自立</t>
    <rPh sb="5" eb="7">
      <t>タイキョ</t>
    </rPh>
    <phoneticPr fontId="17"/>
  </si>
  <si>
    <t>Q9-2 退去者数_要支援1</t>
    <rPh sb="5" eb="7">
      <t>タイキョ</t>
    </rPh>
    <rPh sb="10" eb="13">
      <t>ヨウシエン</t>
    </rPh>
    <phoneticPr fontId="17"/>
  </si>
  <si>
    <t>Q9-3 退去者数_要支援2</t>
    <rPh sb="5" eb="7">
      <t>タイキョ</t>
    </rPh>
    <rPh sb="10" eb="13">
      <t>ヨウシエン</t>
    </rPh>
    <phoneticPr fontId="17"/>
  </si>
  <si>
    <t>Q9-4 退去者数_要介護1</t>
    <rPh sb="5" eb="7">
      <t>タイキョ</t>
    </rPh>
    <rPh sb="10" eb="11">
      <t>ヨウ</t>
    </rPh>
    <rPh sb="11" eb="13">
      <t>カイゴ</t>
    </rPh>
    <phoneticPr fontId="17"/>
  </si>
  <si>
    <t>Q9-5 退去者数_要介護2</t>
    <rPh sb="5" eb="7">
      <t>タイキョ</t>
    </rPh>
    <rPh sb="10" eb="11">
      <t>ヨウ</t>
    </rPh>
    <rPh sb="11" eb="13">
      <t>カイゴ</t>
    </rPh>
    <phoneticPr fontId="17"/>
  </si>
  <si>
    <t>Q9-6 退去者数_要介護3</t>
    <rPh sb="5" eb="7">
      <t>タイキョ</t>
    </rPh>
    <rPh sb="10" eb="11">
      <t>ヨウ</t>
    </rPh>
    <rPh sb="11" eb="13">
      <t>カイゴ</t>
    </rPh>
    <phoneticPr fontId="17"/>
  </si>
  <si>
    <t>Q9-5 退去者数_要介護4</t>
    <rPh sb="5" eb="7">
      <t>タイキョ</t>
    </rPh>
    <rPh sb="10" eb="11">
      <t>ヨウ</t>
    </rPh>
    <rPh sb="11" eb="13">
      <t>カイゴ</t>
    </rPh>
    <phoneticPr fontId="17"/>
  </si>
  <si>
    <t>Q9-6 退去者数_要介護5</t>
    <rPh sb="5" eb="7">
      <t>タイキョ</t>
    </rPh>
    <rPh sb="10" eb="11">
      <t>ヨウ</t>
    </rPh>
    <rPh sb="11" eb="13">
      <t>カイゴ</t>
    </rPh>
    <phoneticPr fontId="17"/>
  </si>
  <si>
    <t>Q9-7 退去者数_新規申請中</t>
    <rPh sb="5" eb="7">
      <t>タイキョ</t>
    </rPh>
    <rPh sb="10" eb="12">
      <t>シンキ</t>
    </rPh>
    <rPh sb="12" eb="15">
      <t>シンセイチュウ</t>
    </rPh>
    <phoneticPr fontId="17"/>
  </si>
  <si>
    <t>Q9-8 退去者数_死亡</t>
    <rPh sb="5" eb="7">
      <t>タイキョ</t>
    </rPh>
    <rPh sb="10" eb="12">
      <t>シボウ</t>
    </rPh>
    <phoneticPr fontId="17"/>
  </si>
  <si>
    <t>Q9-9 退去者数_合計</t>
    <rPh sb="5" eb="7">
      <t>タイキョ</t>
    </rPh>
    <rPh sb="10" eb="12">
      <t>ゴウケイ</t>
    </rPh>
    <phoneticPr fontId="17"/>
  </si>
  <si>
    <t>Q10-1-1 退去先_市内:自宅</t>
    <rPh sb="8" eb="10">
      <t>タイキョ</t>
    </rPh>
    <rPh sb="10" eb="11">
      <t>サキ</t>
    </rPh>
    <phoneticPr fontId="17"/>
  </si>
  <si>
    <t>Q10-2-1 退去先_市内:住宅型有料老人ﾎｰﾑ</t>
  </si>
  <si>
    <t>Q10-3-1 退去先_市内:軽費老人ﾎｰﾑ</t>
    <rPh sb="15" eb="17">
      <t>ケイヒ</t>
    </rPh>
    <rPh sb="17" eb="19">
      <t>ロウジン</t>
    </rPh>
    <phoneticPr fontId="17"/>
  </si>
  <si>
    <t>Q10-4-1 退去先_市内:ｻｰﾋﾞｽ付き高齢者向け住宅</t>
  </si>
  <si>
    <t>Q10-5-1 退去先_市内:ｸﾞﾙｰﾌﾟﾎｰﾑ</t>
  </si>
  <si>
    <t>Q10-6-1 退去先_市内:特定施設</t>
  </si>
  <si>
    <t>Q10-7-1 退去先_市内:地域密着型特定施設</t>
  </si>
  <si>
    <t>Q10-8-1 退去先_市内:介護老人保健施設</t>
  </si>
  <si>
    <t>Q10-10-1 退去先_市内:「9」を除く病院・診療所</t>
    <rPh sb="20" eb="21">
      <t>ノゾ</t>
    </rPh>
    <rPh sb="22" eb="24">
      <t>ビョウイン</t>
    </rPh>
    <rPh sb="25" eb="28">
      <t>シンリョウジョ</t>
    </rPh>
    <phoneticPr fontId="17"/>
  </si>
  <si>
    <t>Q10-11-1 退去先_市内:特別養護老人ﾎｰﾑ</t>
  </si>
  <si>
    <t>Q10-12-1 退去先_市内:地域密着型特別養護老人ﾎｰﾑ</t>
  </si>
  <si>
    <t>Q10-13-1 退去先_市内:その他</t>
  </si>
  <si>
    <t>Q10-1-2 退去先_市外:自宅</t>
  </si>
  <si>
    <t>Q10-2-2 退去先_市外:住宅型有料老人ﾎｰﾑ</t>
  </si>
  <si>
    <t>Q10-3-2 退去先_市外:軽費老人ﾎｰﾑ</t>
    <rPh sb="15" eb="17">
      <t>ケイヒ</t>
    </rPh>
    <rPh sb="17" eb="19">
      <t>ロウジン</t>
    </rPh>
    <phoneticPr fontId="17"/>
  </si>
  <si>
    <t>Q10-4-2 退去先_市外:ｻｰﾋﾞｽ付き高齢者向け住宅</t>
  </si>
  <si>
    <t>Q10-5-2 退去先_市外:ｸﾞﾙｰﾌﾟﾎｰﾑ</t>
  </si>
  <si>
    <t>Q10-6-2 退去先_市外:特定施設</t>
  </si>
  <si>
    <t>Q10-7-2 退去先_市外:地域密着型特定施設</t>
  </si>
  <si>
    <t>Q10-8-2 退去先_市外:介護老人保健施設</t>
  </si>
  <si>
    <t>Q10-10-2 退去先_市外:「9」を除く病院・診療所</t>
    <rPh sb="13" eb="15">
      <t>シガイ</t>
    </rPh>
    <rPh sb="20" eb="21">
      <t>ノゾ</t>
    </rPh>
    <rPh sb="22" eb="24">
      <t>ビョウイン</t>
    </rPh>
    <rPh sb="25" eb="28">
      <t>シンリョウジョ</t>
    </rPh>
    <phoneticPr fontId="17"/>
  </si>
  <si>
    <t>Q10-11-2 退去先_市外:特別養護老人ﾎｰﾑ</t>
  </si>
  <si>
    <t>Q10-12-2 退去先_市外:地域密着型特別養護老人ﾎｰﾑ</t>
  </si>
  <si>
    <t>Q10-13-2 退去先_市外:その他</t>
  </si>
  <si>
    <t>Q10-14 退去先_把握していない</t>
    <rPh sb="11" eb="13">
      <t>ハアク</t>
    </rPh>
    <phoneticPr fontId="17"/>
  </si>
  <si>
    <t>Q10-15 退去先_死亡</t>
    <rPh sb="11" eb="13">
      <t>シボウ</t>
    </rPh>
    <phoneticPr fontId="17"/>
  </si>
  <si>
    <t>Q10-16 退去先_合計</t>
    <rPh sb="11" eb="13">
      <t>ゴウケイ</t>
    </rPh>
    <phoneticPr fontId="17"/>
  </si>
  <si>
    <t>Q12　最も多い退去理由（自由回答）</t>
    <rPh sb="4" eb="5">
      <t>モット</t>
    </rPh>
    <rPh sb="6" eb="7">
      <t>オオ</t>
    </rPh>
    <rPh sb="8" eb="12">
      <t>タイキョリユウ</t>
    </rPh>
    <rPh sb="13" eb="17">
      <t>ジユウカイトウ</t>
    </rPh>
    <phoneticPr fontId="17"/>
  </si>
  <si>
    <t>Q11-1　退去理由_生活支援</t>
    <rPh sb="8" eb="10">
      <t>リユウ</t>
    </rPh>
    <rPh sb="11" eb="15">
      <t>セイカツシエン</t>
    </rPh>
    <phoneticPr fontId="17"/>
  </si>
  <si>
    <t>Q11-2　退去理由_身体介護</t>
    <rPh sb="8" eb="10">
      <t>リユウ</t>
    </rPh>
    <rPh sb="11" eb="15">
      <t>シンタイカイゴ</t>
    </rPh>
    <phoneticPr fontId="17"/>
  </si>
  <si>
    <t>Q11-3　退去理由_認知症</t>
    <rPh sb="8" eb="10">
      <t>リユウ</t>
    </rPh>
    <rPh sb="11" eb="14">
      <t>ニンチショウ</t>
    </rPh>
    <phoneticPr fontId="17"/>
  </si>
  <si>
    <t>Q11-4　退去理由_医療的ケア</t>
    <rPh sb="8" eb="10">
      <t>リユウ</t>
    </rPh>
    <rPh sb="11" eb="14">
      <t>イリョウテキ</t>
    </rPh>
    <phoneticPr fontId="17"/>
  </si>
  <si>
    <t>Q11-5　退去理由_その他状態像の悪化</t>
    <rPh sb="8" eb="10">
      <t>リユウ</t>
    </rPh>
    <rPh sb="13" eb="14">
      <t>ホカ</t>
    </rPh>
    <rPh sb="14" eb="17">
      <t>ジョウタイゾウ</t>
    </rPh>
    <rPh sb="18" eb="20">
      <t>アッカ</t>
    </rPh>
    <phoneticPr fontId="17"/>
  </si>
  <si>
    <t>Q11-6　退去理由_状態等の改善</t>
    <rPh sb="8" eb="10">
      <t>リユウ</t>
    </rPh>
    <rPh sb="11" eb="14">
      <t>ジョウタイトウ</t>
    </rPh>
    <rPh sb="15" eb="17">
      <t>カイゼン</t>
    </rPh>
    <phoneticPr fontId="17"/>
  </si>
  <si>
    <t>Q11-7　退去理由_居宅サービス利用を望まなかった</t>
    <rPh sb="8" eb="10">
      <t>リユウ</t>
    </rPh>
    <rPh sb="11" eb="13">
      <t>キョタク</t>
    </rPh>
    <rPh sb="18" eb="19">
      <t>ノゾ</t>
    </rPh>
    <phoneticPr fontId="17"/>
  </si>
  <si>
    <t>Q11-8　退去理由_費用負担</t>
    <rPh sb="8" eb="10">
      <t>リユウ</t>
    </rPh>
    <rPh sb="11" eb="15">
      <t>ヒヨウフタン</t>
    </rPh>
    <phoneticPr fontId="17"/>
  </si>
  <si>
    <t>Q11-9　退去理由_本人の希望</t>
    <rPh sb="8" eb="10">
      <t>リユウ</t>
    </rPh>
    <rPh sb="11" eb="13">
      <t>ホンニン</t>
    </rPh>
    <rPh sb="14" eb="16">
      <t>キボウ</t>
    </rPh>
    <phoneticPr fontId="17"/>
  </si>
  <si>
    <t>Q11-10　退去理由_その他</t>
    <rPh sb="9" eb="11">
      <t>リユウ</t>
    </rPh>
    <rPh sb="14" eb="15">
      <t>ホカ</t>
    </rPh>
    <phoneticPr fontId="17"/>
  </si>
  <si>
    <t>貴事業所についてご記入ください。</t>
    <rPh sb="0" eb="1">
      <t>キ</t>
    </rPh>
    <rPh sb="1" eb="4">
      <t>ジギョウショ</t>
    </rPh>
    <rPh sb="9" eb="11">
      <t>キニュウ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</si>
  <si>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</si>
  <si>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</si>
  <si>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</si>
  <si>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</si>
  <si>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調査は以上となります。ご協力ありがとうございました。</t>
    <rPh sb="0" eb="2">
      <t>チョウサ</t>
    </rPh>
    <rPh sb="3" eb="5">
      <t>イジョウ</t>
    </rPh>
    <rPh sb="12" eb="14">
      <t>キョウリョク</t>
    </rPh>
    <phoneticPr fontId="1"/>
  </si>
  <si>
    <r>
      <rPr>
        <sz val="9"/>
        <rFont val="游ゴシック"/>
        <family val="3"/>
        <charset val="128"/>
        <scheme val="minor"/>
      </rPr>
      <t xml:space="preserve">②貴施設等
での死亡
</t>
    </r>
    <r>
      <rPr>
        <sz val="8"/>
        <rFont val="游ゴシック"/>
        <family val="3"/>
        <charset val="128"/>
        <scheme val="minor"/>
      </rPr>
      <t>※搬送先での死亡を含む</t>
    </r>
    <rPh sb="1" eb="2">
      <t>キ</t>
    </rPh>
    <rPh sb="2" eb="5">
      <t>シセツトウ</t>
    </rPh>
    <rPh sb="8" eb="10">
      <t>シボウ</t>
    </rPh>
    <rPh sb="12" eb="15">
      <t>ハンソウサキ</t>
    </rPh>
    <rPh sb="17" eb="19">
      <t>シボウ</t>
    </rPh>
    <rPh sb="20" eb="21">
      <t>フク</t>
    </rPh>
    <phoneticPr fontId="1"/>
  </si>
  <si>
    <t>※ 一時的な入院等から貴施設等に戻った方、現在一時的に入院中の方（貴施設等との契約が継続している方）は含め
　ないでください。</t>
    <phoneticPr fontId="1"/>
  </si>
  <si>
    <t>Q13-1 事業所名</t>
    <rPh sb="6" eb="10">
      <t>ジギョウショメイ</t>
    </rPh>
    <phoneticPr fontId="1"/>
  </si>
  <si>
    <t>Q13-2 担当者名</t>
    <rPh sb="6" eb="9">
      <t>タントウシャ</t>
    </rPh>
    <rPh sb="9" eb="10">
      <t>メイ</t>
    </rPh>
    <phoneticPr fontId="1"/>
  </si>
  <si>
    <t>Q13-3 電話番号</t>
    <rPh sb="6" eb="10">
      <t>デンワバンゴウ</t>
    </rPh>
    <phoneticPr fontId="1"/>
  </si>
  <si>
    <t>Q13-4 Eメールアドレス</t>
    <phoneticPr fontId="1"/>
  </si>
  <si>
    <t xml:space="preserve">８．介護医療院 </t>
    <rPh sb="2" eb="6">
      <t>カイゴイリョウ</t>
    </rPh>
    <rPh sb="6" eb="7">
      <t>イン</t>
    </rPh>
    <phoneticPr fontId="10"/>
  </si>
  <si>
    <t>Q7-9-1 入所前の居場所_市内:介護医療院</t>
    <phoneticPr fontId="1"/>
  </si>
  <si>
    <t>Q7-9-2 入所前の居場所_市外:介護医療院</t>
    <phoneticPr fontId="1"/>
  </si>
  <si>
    <t>Q10-9-1 退去先_市内:介護医療院</t>
    <phoneticPr fontId="1"/>
  </si>
  <si>
    <t>Q10-9-2 退去先_市外:介護医療院</t>
    <phoneticPr fontId="1"/>
  </si>
  <si>
    <t>　9) 介護医療院</t>
    <rPh sb="4" eb="6">
      <t>カイゴ</t>
    </rPh>
    <phoneticPr fontId="1"/>
  </si>
  <si>
    <t>　3) 認知症の症状が悪化したから</t>
    <phoneticPr fontId="1"/>
  </si>
  <si>
    <t>集計用</t>
    <rPh sb="0" eb="3">
      <t>シュウケイヨウ</t>
    </rPh>
    <phoneticPr fontId="10"/>
  </si>
  <si>
    <t>問4-13計</t>
    <rPh sb="0" eb="1">
      <t>トイ</t>
    </rPh>
    <rPh sb="5" eb="6">
      <t>ケイ</t>
    </rPh>
    <phoneticPr fontId="10"/>
  </si>
  <si>
    <t>1住宅型</t>
    <rPh sb="1" eb="4">
      <t>ジュウタクガタ</t>
    </rPh>
    <phoneticPr fontId="10"/>
  </si>
  <si>
    <t>2軽費</t>
    <rPh sb="1" eb="3">
      <t>ケイヒ</t>
    </rPh>
    <phoneticPr fontId="10"/>
  </si>
  <si>
    <t>3サ高住</t>
    <rPh sb="2" eb="4">
      <t>コウジュウ</t>
    </rPh>
    <phoneticPr fontId="10"/>
  </si>
  <si>
    <t>4GH</t>
    <phoneticPr fontId="10"/>
  </si>
  <si>
    <t>5特定</t>
    <rPh sb="1" eb="3">
      <t>トクテイ</t>
    </rPh>
    <phoneticPr fontId="10"/>
  </si>
  <si>
    <t>6地密特定</t>
    <rPh sb="1" eb="3">
      <t>チミツ</t>
    </rPh>
    <rPh sb="3" eb="5">
      <t>トクテイ</t>
    </rPh>
    <phoneticPr fontId="10"/>
  </si>
  <si>
    <t>7老健</t>
    <rPh sb="1" eb="3">
      <t>ロウケン</t>
    </rPh>
    <phoneticPr fontId="10"/>
  </si>
  <si>
    <t>8介護医療院</t>
    <rPh sb="1" eb="6">
      <t>カイゴイリョウイン</t>
    </rPh>
    <phoneticPr fontId="10"/>
  </si>
  <si>
    <t>9特養</t>
    <rPh sb="1" eb="3">
      <t>トクヨウ</t>
    </rPh>
    <phoneticPr fontId="10"/>
  </si>
  <si>
    <t>10地密特養</t>
    <rPh sb="2" eb="4">
      <t>チミツ</t>
    </rPh>
    <rPh sb="4" eb="6">
      <t>トクヨウ</t>
    </rPh>
    <phoneticPr fontId="10"/>
  </si>
  <si>
    <t>Q1回答</t>
    <rPh sb="2" eb="4">
      <t>カイトウ</t>
    </rPh>
    <phoneticPr fontId="10"/>
  </si>
  <si>
    <t>集計用</t>
    <rPh sb="0" eb="3">
      <t>シュウケイヨウ</t>
    </rPh>
    <phoneticPr fontId="1"/>
  </si>
  <si>
    <t>Q8 退去者数（合計）</t>
    <rPh sb="3" eb="6">
      <t>タイキョシャ</t>
    </rPh>
    <rPh sb="8" eb="10">
      <t>ゴウケイ</t>
    </rPh>
    <phoneticPr fontId="17"/>
  </si>
  <si>
    <t>転記作業用</t>
    <rPh sb="0" eb="5">
      <t>テンキサギョウヨウ</t>
    </rPh>
    <phoneticPr fontId="10"/>
  </si>
  <si>
    <t>エラー</t>
    <phoneticPr fontId="10"/>
  </si>
  <si>
    <r>
      <t>　5) 特別養護老人ホームの待機者数</t>
    </r>
    <r>
      <rPr>
        <sz val="8"/>
        <rFont val="游ゴシック"/>
        <family val="3"/>
        <charset val="128"/>
        <scheme val="minor"/>
      </rPr>
      <t>（申込者数）</t>
    </r>
    <rPh sb="4" eb="6">
      <t>トクベツ</t>
    </rPh>
    <rPh sb="6" eb="8">
      <t>ヨウゴ</t>
    </rPh>
    <rPh sb="8" eb="10">
      <t>ロウジン</t>
    </rPh>
    <rPh sb="14" eb="17">
      <t>タイキシャ</t>
    </rPh>
    <rPh sb="17" eb="18">
      <t>スウ</t>
    </rPh>
    <rPh sb="19" eb="22">
      <t>モウシコミシャ</t>
    </rPh>
    <rPh sb="22" eb="23">
      <t>スウ</t>
    </rPh>
    <phoneticPr fontId="10"/>
  </si>
  <si>
    <r>
      <rPr>
        <sz val="10"/>
        <rFont val="游ゴシック"/>
        <family val="3"/>
        <charset val="128"/>
        <scheme val="minor"/>
      </rPr>
      <t xml:space="preserve">  </t>
    </r>
    <r>
      <rPr>
        <b/>
        <u/>
        <sz val="10"/>
        <rFont val="游ゴシック"/>
        <family val="3"/>
        <charset val="128"/>
        <scheme val="minor"/>
      </rPr>
      <t>（１つに○）</t>
    </r>
    <phoneticPr fontId="1"/>
  </si>
  <si>
    <t>問１　該当するサービス種別をご回答ください。</t>
    <rPh sb="0" eb="1">
      <t>トイ</t>
    </rPh>
    <rPh sb="3" eb="5">
      <t>ガイトウ</t>
    </rPh>
    <rPh sb="11" eb="13">
      <t>シュベツ</t>
    </rPh>
    <rPh sb="15" eb="17">
      <t>カイトウ</t>
    </rPh>
    <phoneticPr fontId="1"/>
  </si>
  <si>
    <t>※「2)定員数など」は、サービス付き高齢者向け住宅の場合は「住宅戸数」、住宅型有料老人ホーム・軽費
　老人ホームの場合は「居室数」、その他の施設等の場合は「定員数」をご回答ください。</t>
    <rPh sb="4" eb="7">
      <t>テイインスウ</t>
    </rPh>
    <rPh sb="16" eb="17">
      <t>ツ</t>
    </rPh>
    <rPh sb="18" eb="21">
      <t>コウレイシャ</t>
    </rPh>
    <rPh sb="21" eb="22">
      <t>ム</t>
    </rPh>
    <rPh sb="23" eb="25">
      <t>ジュウタク</t>
    </rPh>
    <rPh sb="26" eb="28">
      <t>バアイ</t>
    </rPh>
    <rPh sb="30" eb="32">
      <t>ジュウタク</t>
    </rPh>
    <rPh sb="32" eb="34">
      <t>コスウ</t>
    </rPh>
    <rPh sb="36" eb="39">
      <t>ジュウタクガタ</t>
    </rPh>
    <rPh sb="39" eb="43">
      <t>ユウリョウロウジン</t>
    </rPh>
    <rPh sb="47" eb="49">
      <t>ケイヒ</t>
    </rPh>
    <rPh sb="51" eb="53">
      <t>ロウジン</t>
    </rPh>
    <rPh sb="57" eb="59">
      <t>バアイ</t>
    </rPh>
    <rPh sb="61" eb="63">
      <t>キョシツ</t>
    </rPh>
    <rPh sb="63" eb="64">
      <t>スウ</t>
    </rPh>
    <rPh sb="68" eb="69">
      <t>ホカ</t>
    </rPh>
    <rPh sb="70" eb="72">
      <t>シセツ</t>
    </rPh>
    <rPh sb="72" eb="73">
      <t>トウ</t>
    </rPh>
    <rPh sb="74" eb="76">
      <t>バアイ</t>
    </rPh>
    <rPh sb="78" eb="81">
      <t>テイインスウ</t>
    </rPh>
    <rPh sb="84" eb="86">
      <t>カイトウ</t>
    </rPh>
    <phoneticPr fontId="1"/>
  </si>
  <si>
    <r>
      <t xml:space="preserve">合計☆
</t>
    </r>
    <r>
      <rPr>
        <sz val="9"/>
        <color theme="1"/>
        <rFont val="游ゴシック"/>
        <family val="3"/>
        <charset val="128"/>
        <scheme val="minor"/>
      </rPr>
      <t>※①②の
合計</t>
    </r>
    <rPh sb="0" eb="2">
      <t>ゴウケイ</t>
    </rPh>
    <rPh sb="10" eb="12">
      <t>ゴウケイ</t>
    </rPh>
    <phoneticPr fontId="1"/>
  </si>
  <si>
    <t>Q4-1 受け入れ可能な医療処置_点滴の管理</t>
    <phoneticPr fontId="1"/>
  </si>
  <si>
    <t>Q4-2 受け入れ可能な医療処置_中心静脈栄養</t>
  </si>
  <si>
    <t>Q4-3 受け入れ可能な医療処置_透析</t>
  </si>
  <si>
    <t>Q4-4 受け入れ可能な医療処置_ｽﾄｰﾏの処置</t>
  </si>
  <si>
    <t>Q4-5 受け入れ可能な医療処置_酸素療法</t>
  </si>
  <si>
    <t>Q4-6 受け入れ可能な医療処置_ﾚｽﾋﾟﾚｰﾀｰ</t>
  </si>
  <si>
    <t>Q4-7 受け入れ可能な医療処置_気管切開の処置</t>
  </si>
  <si>
    <t>Q4-8 受け入れ可能な医療処置_疼痛の看護</t>
  </si>
  <si>
    <t>Q4-9 受け入れ可能な医療処置_経管栄養</t>
  </si>
  <si>
    <t>Q4-10 受け入れ可能な医療処置_ﾓﾆﾀｰ測定</t>
  </si>
  <si>
    <t>Q4-11 受け入れ可能な医療処置_褥瘡の処置</t>
  </si>
  <si>
    <t>Q4-12 受け入れ可能な医療処置_ｶﾃｰﾃﾙ</t>
  </si>
  <si>
    <t>Q4-13 受け入れ可能な医療処置_喀痰吸引</t>
  </si>
  <si>
    <t>Q4-14 受け入れ可能な医療処置_ｲﾝｽﾘﾝ注射</t>
  </si>
  <si>
    <t>MA</t>
  </si>
  <si>
    <t>Q12　よくある退居のケース（自由回答）</t>
    <rPh sb="8" eb="10">
      <t>タイキョ</t>
    </rPh>
    <rPh sb="15" eb="19">
      <t>ジユウカイトウ</t>
    </rPh>
    <phoneticPr fontId="17"/>
  </si>
  <si>
    <t>　</t>
  </si>
  <si>
    <t>Q5　医療処置を受けている入所・入居者数</t>
    <rPh sb="3" eb="7">
      <t>イリョウショチ</t>
    </rPh>
    <rPh sb="8" eb="9">
      <t>ウ</t>
    </rPh>
    <rPh sb="13" eb="15">
      <t>ニュウショ</t>
    </rPh>
    <rPh sb="16" eb="19">
      <t>ニュウキョシャ</t>
    </rPh>
    <rPh sb="19" eb="20">
      <t>スウ</t>
    </rPh>
    <phoneticPr fontId="17"/>
  </si>
  <si>
    <t>Q11計</t>
    <rPh sb="3" eb="4">
      <t>ケイ</t>
    </rPh>
    <phoneticPr fontId="10"/>
  </si>
  <si>
    <t>問３　令和6年度において、ベッドの利用率（年間延べ利用者数/年間延べ定員数×100）を教えてください。</t>
    <rPh sb="0" eb="1">
      <t>トイ</t>
    </rPh>
    <phoneticPr fontId="1"/>
  </si>
  <si>
    <t>１）95%以上</t>
    <phoneticPr fontId="1"/>
  </si>
  <si>
    <t>２）95％未満～90％以上</t>
    <phoneticPr fontId="1"/>
  </si>
  <si>
    <t>３）90％未満～85％以上</t>
    <phoneticPr fontId="1"/>
  </si>
  <si>
    <t>４）85％未満～80％以上</t>
    <phoneticPr fontId="1"/>
  </si>
  <si>
    <t>５）80％未満</t>
    <phoneticPr fontId="1"/>
  </si>
  <si>
    <t>問３回答</t>
    <rPh sb="0" eb="1">
      <t>トイ</t>
    </rPh>
    <rPh sb="2" eb="4">
      <t>カイトウ</t>
    </rPh>
    <phoneticPr fontId="1"/>
  </si>
  <si>
    <t>問４　令和7年４月１日現在で、１年前と比べた利用率の変化を教えてください。</t>
    <rPh sb="0" eb="1">
      <t>トイ</t>
    </rPh>
    <phoneticPr fontId="1"/>
  </si>
  <si>
    <t>１）やや上昇している</t>
    <phoneticPr fontId="1"/>
  </si>
  <si>
    <t>２）上昇している</t>
    <phoneticPr fontId="1"/>
  </si>
  <si>
    <t>３）変わらない</t>
    <phoneticPr fontId="1"/>
  </si>
  <si>
    <t>４）やや減少している</t>
    <phoneticPr fontId="1"/>
  </si>
  <si>
    <t>５）減少している</t>
    <phoneticPr fontId="1"/>
  </si>
  <si>
    <t>問５　１年前と比べた待機者数の変化を教えてください。</t>
    <rPh sb="0" eb="1">
      <t>トイ</t>
    </rPh>
    <phoneticPr fontId="1"/>
  </si>
  <si>
    <t>問６　令和7年４月１日現在において、待機者の平均待機期間を教えてください。</t>
    <rPh sb="0" eb="1">
      <t>トイ</t>
    </rPh>
    <phoneticPr fontId="1"/>
  </si>
  <si>
    <t>問４回答</t>
    <rPh sb="0" eb="1">
      <t>トイ</t>
    </rPh>
    <rPh sb="2" eb="4">
      <t>カイトウ</t>
    </rPh>
    <phoneticPr fontId="1"/>
  </si>
  <si>
    <t>問５回答</t>
    <rPh sb="0" eb="1">
      <t>トイ</t>
    </rPh>
    <rPh sb="2" eb="4">
      <t>カイトウ</t>
    </rPh>
    <phoneticPr fontId="1"/>
  </si>
  <si>
    <t>問６回答</t>
    <rPh sb="0" eb="1">
      <t>トイ</t>
    </rPh>
    <rPh sb="2" eb="4">
      <t>カイトウ</t>
    </rPh>
    <phoneticPr fontId="1"/>
  </si>
  <si>
    <t>問７　令和7年４月１日現在において、１年前と比べた平均待機期間について教えてください。</t>
    <rPh sb="0" eb="1">
      <t>トイ</t>
    </rPh>
    <phoneticPr fontId="1"/>
  </si>
  <si>
    <t>問７回答</t>
    <rPh sb="0" eb="1">
      <t>トイ</t>
    </rPh>
    <rPh sb="2" eb="4">
      <t>カイトウ</t>
    </rPh>
    <phoneticPr fontId="1"/>
  </si>
  <si>
    <t>問８　ベッドに空きができてから入所者が決まるまでに平均何人くらいの待機者に声をかけましたか。</t>
    <rPh sb="0" eb="1">
      <t>トイ</t>
    </rPh>
    <phoneticPr fontId="1"/>
  </si>
  <si>
    <t>１）１人　</t>
    <phoneticPr fontId="1"/>
  </si>
  <si>
    <t>２）２～５人程度</t>
    <phoneticPr fontId="1"/>
  </si>
  <si>
    <t>３）５～１０人程度</t>
    <phoneticPr fontId="1"/>
  </si>
  <si>
    <t>４）１０人以上</t>
    <phoneticPr fontId="1"/>
  </si>
  <si>
    <t>問８回答</t>
    <rPh sb="0" eb="1">
      <t>トイ</t>
    </rPh>
    <rPh sb="2" eb="4">
      <t>カイトウ</t>
    </rPh>
    <phoneticPr fontId="1"/>
  </si>
  <si>
    <t>（該当する項目について、〇を選択してください。）</t>
  </si>
  <si>
    <t>問９　待機者が入所を断る理由で多いものは何ですか。（いくつでも）</t>
    <rPh sb="0" eb="1">
      <t>トイ</t>
    </rPh>
    <phoneticPr fontId="1"/>
  </si>
  <si>
    <t>１）現在入っている施設（自宅）で継続する　</t>
    <phoneticPr fontId="1"/>
  </si>
  <si>
    <t>２）他の施設に入所が決まった　</t>
    <phoneticPr fontId="1"/>
  </si>
  <si>
    <t>３）要介護度が下がった（2以下になった）</t>
    <phoneticPr fontId="1"/>
  </si>
  <si>
    <t>４）（待機者が多いと聞いたので）予備的申し込みだった　</t>
    <phoneticPr fontId="1"/>
  </si>
  <si>
    <t>５）死亡されていた</t>
    <phoneticPr fontId="1"/>
  </si>
  <si>
    <t>６）その他</t>
    <phoneticPr fontId="1"/>
  </si>
  <si>
    <t>「６　その他」を選択した場合は、以下に内容を記載してください。</t>
    <rPh sb="5" eb="6">
      <t>タ</t>
    </rPh>
    <rPh sb="8" eb="10">
      <t>センタク</t>
    </rPh>
    <rPh sb="12" eb="14">
      <t>バアイ</t>
    </rPh>
    <rPh sb="16" eb="18">
      <t>イカ</t>
    </rPh>
    <rPh sb="19" eb="21">
      <t>ナイヨウ</t>
    </rPh>
    <rPh sb="22" eb="24">
      <t>キサイ</t>
    </rPh>
    <phoneticPr fontId="1"/>
  </si>
  <si>
    <t>問10　新規の地域密着型特別養護老人ホームの建設（公募）についてどのように考えますか。</t>
    <rPh sb="0" eb="1">
      <t>トイ</t>
    </rPh>
    <phoneticPr fontId="1"/>
  </si>
  <si>
    <t>１）応募したい　</t>
    <rPh sb="2" eb="4">
      <t>オウボ</t>
    </rPh>
    <phoneticPr fontId="1"/>
  </si>
  <si>
    <t>２）応募するつもりはない</t>
    <rPh sb="2" eb="4">
      <t>オウボ</t>
    </rPh>
    <phoneticPr fontId="1"/>
  </si>
  <si>
    <t>問10回答</t>
    <rPh sb="0" eb="1">
      <t>トイ</t>
    </rPh>
    <rPh sb="3" eb="5">
      <t>カイトウ</t>
    </rPh>
    <phoneticPr fontId="1"/>
  </si>
  <si>
    <t>（該当する項目について、〇を選択してください。）</t>
    <phoneticPr fontId="1"/>
  </si>
  <si>
    <t>問10で「2　応募するつもりはない」と回答した施設にお伺いします。</t>
    <rPh sb="0" eb="1">
      <t>トイ</t>
    </rPh>
    <rPh sb="7" eb="9">
      <t>オウボ</t>
    </rPh>
    <rPh sb="19" eb="21">
      <t>カイトウ</t>
    </rPh>
    <rPh sb="23" eb="25">
      <t>シセツ</t>
    </rPh>
    <rPh sb="27" eb="28">
      <t>ウカガ</t>
    </rPh>
    <phoneticPr fontId="1"/>
  </si>
  <si>
    <t>１）資金的な問題（整備費）</t>
    <phoneticPr fontId="1"/>
  </si>
  <si>
    <t>２）採算性の問題（運営面）</t>
    <phoneticPr fontId="1"/>
  </si>
  <si>
    <r>
      <t xml:space="preserve">３）建設したい中学校区ではない
</t>
    </r>
    <r>
      <rPr>
        <sz val="9"/>
        <color rgb="FFFF0000"/>
        <rFont val="游ゴシック"/>
        <family val="3"/>
        <charset val="128"/>
        <scheme val="minor"/>
      </rPr>
      <t>　　※指定の中学校区（岡山中央・灘崎・山南学園）でなければ応募する</t>
    </r>
    <phoneticPr fontId="1"/>
  </si>
  <si>
    <t>４）地域密着型は応募しない。
　　※広域型であれば応募する</t>
    <phoneticPr fontId="1"/>
  </si>
  <si>
    <t>５）既存施設等の転換による建設を希望する。</t>
    <phoneticPr fontId="1"/>
  </si>
  <si>
    <t>「３　建設したい中学校区ではない」を選択した場合は、以下に希望の中学校区を記載してください。</t>
    <rPh sb="3" eb="5">
      <t>ケンセツ</t>
    </rPh>
    <rPh sb="8" eb="11">
      <t>チュウガッコウ</t>
    </rPh>
    <rPh sb="11" eb="12">
      <t>ク</t>
    </rPh>
    <rPh sb="18" eb="20">
      <t>センタク</t>
    </rPh>
    <rPh sb="22" eb="24">
      <t>バアイ</t>
    </rPh>
    <rPh sb="26" eb="28">
      <t>イカ</t>
    </rPh>
    <rPh sb="29" eb="31">
      <t>キボウ</t>
    </rPh>
    <rPh sb="32" eb="36">
      <t>チュウガッコウク</t>
    </rPh>
    <rPh sb="37" eb="39">
      <t>キサイ</t>
    </rPh>
    <phoneticPr fontId="1"/>
  </si>
  <si>
    <t>希望の中学校区</t>
    <rPh sb="0" eb="2">
      <t>キボウ</t>
    </rPh>
    <rPh sb="3" eb="7">
      <t>チュウガッコウク</t>
    </rPh>
    <phoneticPr fontId="1"/>
  </si>
  <si>
    <t>「５　既存施設等の転換による建設を希望する。」を選択した場合は、以下に回答してください。</t>
    <rPh sb="24" eb="26">
      <t>センタク</t>
    </rPh>
    <rPh sb="28" eb="30">
      <t>バアイ</t>
    </rPh>
    <rPh sb="32" eb="34">
      <t>イカ</t>
    </rPh>
    <rPh sb="35" eb="37">
      <t>カイトウ</t>
    </rPh>
    <phoneticPr fontId="1"/>
  </si>
  <si>
    <t>転換方法</t>
    <rPh sb="0" eb="2">
      <t>テンカン</t>
    </rPh>
    <rPh sb="2" eb="4">
      <t>ホウホウ</t>
    </rPh>
    <phoneticPr fontId="1"/>
  </si>
  <si>
    <t>その他記載欄</t>
    <rPh sb="2" eb="3">
      <t>タ</t>
    </rPh>
    <rPh sb="3" eb="5">
      <t>キサイ</t>
    </rPh>
    <rPh sb="5" eb="6">
      <t>ラン</t>
    </rPh>
    <phoneticPr fontId="1"/>
  </si>
  <si>
    <t>１） 管理者業務の負担増（LIFE や必須研修の増加など）</t>
    <phoneticPr fontId="1"/>
  </si>
  <si>
    <t>２）人材確保</t>
    <phoneticPr fontId="1"/>
  </si>
  <si>
    <t>３）職員の待遇差（職種・雇用形態の違いによるものなど）</t>
    <phoneticPr fontId="1"/>
  </si>
  <si>
    <t>４）外国籍労働者の活用・受け入れ</t>
    <phoneticPr fontId="1"/>
  </si>
  <si>
    <t>５）感染症・自然災害発生時の業務継続</t>
    <phoneticPr fontId="1"/>
  </si>
  <si>
    <t>６）介護福祉機器・介護ロボット・ICT機器の導入</t>
    <phoneticPr fontId="1"/>
  </si>
  <si>
    <t>７）施設の老朽化</t>
    <phoneticPr fontId="1"/>
  </si>
  <si>
    <t>８）その他</t>
    <phoneticPr fontId="1"/>
  </si>
  <si>
    <t>問11　管理者が運営上何を課題としているかを教えてください。（いくつでも）</t>
    <rPh sb="0" eb="1">
      <t>トイ</t>
    </rPh>
    <phoneticPr fontId="1"/>
  </si>
  <si>
    <t>「８　その他」を選択した場合は、以下に内容を記載してください。</t>
    <rPh sb="5" eb="6">
      <t>タ</t>
    </rPh>
    <rPh sb="8" eb="10">
      <t>センタク</t>
    </rPh>
    <rPh sb="12" eb="14">
      <t>バアイ</t>
    </rPh>
    <rPh sb="16" eb="18">
      <t>イカ</t>
    </rPh>
    <rPh sb="19" eb="21">
      <t>ナイヨウ</t>
    </rPh>
    <rPh sb="22" eb="24">
      <t>キサイ</t>
    </rPh>
    <phoneticPr fontId="1"/>
  </si>
  <si>
    <t>グループホームの方のみにお伺いします。他の施設等の方は次の設問へ進んでください。</t>
    <rPh sb="8" eb="9">
      <t>カタ</t>
    </rPh>
    <rPh sb="13" eb="14">
      <t>ウカガ</t>
    </rPh>
    <rPh sb="19" eb="20">
      <t>ホカ</t>
    </rPh>
    <rPh sb="21" eb="23">
      <t>シセツ</t>
    </rPh>
    <rPh sb="23" eb="24">
      <t>トウ</t>
    </rPh>
    <rPh sb="25" eb="26">
      <t>カタ</t>
    </rPh>
    <rPh sb="27" eb="28">
      <t>ツギ</t>
    </rPh>
    <rPh sb="29" eb="31">
      <t>セツモン</t>
    </rPh>
    <rPh sb="32" eb="33">
      <t>スス</t>
    </rPh>
    <phoneticPr fontId="1"/>
  </si>
  <si>
    <t>１）95%以上</t>
  </si>
  <si>
    <t>２）95％未満～90％以上</t>
  </si>
  <si>
    <t>３）90％未満～85％以上</t>
  </si>
  <si>
    <t>４）85％未満～80％以上</t>
  </si>
  <si>
    <t>５）80％未満</t>
  </si>
  <si>
    <t>１）やや上昇している</t>
  </si>
  <si>
    <t>２）上昇している</t>
  </si>
  <si>
    <t>３）変わらない</t>
  </si>
  <si>
    <t>４）やや減少している</t>
  </si>
  <si>
    <t>５）減少している</t>
  </si>
  <si>
    <t>６）新設等により比較できない</t>
  </si>
  <si>
    <t>１）１人　</t>
  </si>
  <si>
    <t>２）２～５人程度</t>
  </si>
  <si>
    <t>３）５～１０人程度</t>
  </si>
  <si>
    <t>４）１０人以上</t>
  </si>
  <si>
    <t>○</t>
  </si>
  <si>
    <t>Q3 ベッドの利用率</t>
    <rPh sb="7" eb="10">
      <t>リヨウリツ</t>
    </rPh>
    <phoneticPr fontId="1"/>
  </si>
  <si>
    <t>Q4 利用率の変化（１年前と比較）</t>
    <rPh sb="3" eb="6">
      <t>リヨウリツ</t>
    </rPh>
    <rPh sb="7" eb="9">
      <t>ヘンカ</t>
    </rPh>
    <rPh sb="11" eb="12">
      <t>ネン</t>
    </rPh>
    <rPh sb="12" eb="13">
      <t>マエ</t>
    </rPh>
    <rPh sb="14" eb="16">
      <t>ヒカク</t>
    </rPh>
    <phoneticPr fontId="1"/>
  </si>
  <si>
    <t>Q5 待機者の変化（1年前と比較）</t>
    <rPh sb="3" eb="6">
      <t>タイキシャ</t>
    </rPh>
    <rPh sb="7" eb="9">
      <t>ヘンカ</t>
    </rPh>
    <rPh sb="11" eb="12">
      <t>ネン</t>
    </rPh>
    <rPh sb="12" eb="13">
      <t>マエ</t>
    </rPh>
    <rPh sb="14" eb="16">
      <t>ヒカク</t>
    </rPh>
    <phoneticPr fontId="1"/>
  </si>
  <si>
    <t>１）１カ月未満　</t>
  </si>
  <si>
    <t>１）１カ月未満　</t>
    <phoneticPr fontId="1"/>
  </si>
  <si>
    <t>２）１カ月以上６カ月未満　</t>
  </si>
  <si>
    <t>２）１カ月以上６カ月未満　</t>
    <phoneticPr fontId="1"/>
  </si>
  <si>
    <t>３）６カ月以上１年未満　</t>
  </si>
  <si>
    <t>３）６カ月以上１年未満　</t>
    <phoneticPr fontId="1"/>
  </si>
  <si>
    <t>４）１年以上３年未満　</t>
  </si>
  <si>
    <t>４）１年以上３年未満　</t>
    <phoneticPr fontId="1"/>
  </si>
  <si>
    <t>５）３年以上</t>
  </si>
  <si>
    <t>５）３年以上</t>
    <phoneticPr fontId="1"/>
  </si>
  <si>
    <t>Q6 平均待機時間</t>
    <rPh sb="3" eb="5">
      <t>ヘイキン</t>
    </rPh>
    <rPh sb="5" eb="7">
      <t>タイキ</t>
    </rPh>
    <rPh sb="7" eb="9">
      <t>ジカン</t>
    </rPh>
    <phoneticPr fontId="1"/>
  </si>
  <si>
    <t>Q7 平均待機時間（１年前と比較）</t>
    <rPh sb="3" eb="5">
      <t>ヘイキン</t>
    </rPh>
    <rPh sb="5" eb="7">
      <t>タイキ</t>
    </rPh>
    <rPh sb="7" eb="9">
      <t>ジカン</t>
    </rPh>
    <rPh sb="11" eb="13">
      <t>ネンマエ</t>
    </rPh>
    <rPh sb="14" eb="16">
      <t>ヒカク</t>
    </rPh>
    <phoneticPr fontId="1"/>
  </si>
  <si>
    <t>Q8 ベッドが空いて埋まるまで何人に声かけたか</t>
    <rPh sb="7" eb="8">
      <t>ア</t>
    </rPh>
    <rPh sb="10" eb="11">
      <t>ウ</t>
    </rPh>
    <rPh sb="15" eb="17">
      <t>ナンニン</t>
    </rPh>
    <rPh sb="18" eb="19">
      <t>コエ</t>
    </rPh>
    <phoneticPr fontId="1"/>
  </si>
  <si>
    <t>Q9入所を断る理由</t>
    <rPh sb="2" eb="4">
      <t>ニュウショ</t>
    </rPh>
    <rPh sb="5" eb="6">
      <t>コトワ</t>
    </rPh>
    <rPh sb="7" eb="9">
      <t>リユウ</t>
    </rPh>
    <phoneticPr fontId="1"/>
  </si>
  <si>
    <t>Q9入所を断る理由＿１）現在入っている施設（自宅）で継続する　</t>
  </si>
  <si>
    <t>Q9入所を断る理由＿２）他の施設に入所が決まった　</t>
  </si>
  <si>
    <t>Q9入所を断る理由＿３）要介護度が下がった（2以下になった）</t>
  </si>
  <si>
    <t>Q9入所を断る理由＿４）（待機者が多いと聞いたので）予備的申し込みだった　</t>
  </si>
  <si>
    <t>Q9入所を断る理由＿５）死亡されていた</t>
  </si>
  <si>
    <t>Q9入所を断る理由＿６）その他</t>
  </si>
  <si>
    <t>Q9入所を断る理由＿6）その他（自由記述）</t>
    <rPh sb="16" eb="18">
      <t>ジユウ</t>
    </rPh>
    <rPh sb="18" eb="20">
      <t>キジュツ</t>
    </rPh>
    <phoneticPr fontId="1"/>
  </si>
  <si>
    <t>Q10 地密特養の公募について</t>
    <rPh sb="4" eb="6">
      <t>チミツ</t>
    </rPh>
    <rPh sb="6" eb="8">
      <t>トクヨウ</t>
    </rPh>
    <rPh sb="9" eb="11">
      <t>コウボ</t>
    </rPh>
    <phoneticPr fontId="1"/>
  </si>
  <si>
    <t>Q10-1応募しない理由</t>
    <rPh sb="5" eb="7">
      <t>オウボ</t>
    </rPh>
    <rPh sb="10" eb="12">
      <t>リユウ</t>
    </rPh>
    <phoneticPr fontId="1"/>
  </si>
  <si>
    <t>Q10-1応募しない理由_１）資金的な問題（整備費）</t>
  </si>
  <si>
    <t>Q10-1応募しない理由_２）採算性の問題（運営面）</t>
  </si>
  <si>
    <t>Q10-1応募しない理由_５）既存施設等の転換による建設を希望する。</t>
  </si>
  <si>
    <t>Q10-1応募しない理由_６）その他</t>
  </si>
  <si>
    <t xml:space="preserve">Q10-1応募しない理由_３）建設したい中学校区ではない
</t>
    <phoneticPr fontId="1"/>
  </si>
  <si>
    <t xml:space="preserve">Q10-1応募しない理由_４）地域密着型は応募しない。
</t>
    <phoneticPr fontId="1"/>
  </si>
  <si>
    <t xml:space="preserve">Q10-1応募しない理由_３）建設したい中学校区
</t>
    <phoneticPr fontId="1"/>
  </si>
  <si>
    <t>Q10-1応募しない理由_５）既存施設等の転換方法</t>
    <rPh sb="23" eb="25">
      <t>ホウホウ</t>
    </rPh>
    <phoneticPr fontId="1"/>
  </si>
  <si>
    <t>１）増床</t>
    <rPh sb="2" eb="4">
      <t>ゾウショウ</t>
    </rPh>
    <phoneticPr fontId="1"/>
  </si>
  <si>
    <t>２）減床</t>
    <rPh sb="2" eb="3">
      <t>ゲン</t>
    </rPh>
    <rPh sb="3" eb="4">
      <t>ユカ</t>
    </rPh>
    <phoneticPr fontId="1"/>
  </si>
  <si>
    <t>３）その他</t>
    <rPh sb="4" eb="5">
      <t>タ</t>
    </rPh>
    <phoneticPr fontId="1"/>
  </si>
  <si>
    <t>Q10-1応募しない理由_5）既存施設等の転換方法（その他）（自由記述）</t>
    <rPh sb="23" eb="25">
      <t>ホウホウ</t>
    </rPh>
    <rPh sb="28" eb="29">
      <t>タ</t>
    </rPh>
    <rPh sb="31" eb="33">
      <t>ジユウ</t>
    </rPh>
    <rPh sb="33" eb="35">
      <t>キジュツ</t>
    </rPh>
    <phoneticPr fontId="1"/>
  </si>
  <si>
    <t>Q10-1応募しない理由_６）その他（自由記述）</t>
    <rPh sb="19" eb="21">
      <t>ジユウ</t>
    </rPh>
    <rPh sb="21" eb="23">
      <t>キジュツ</t>
    </rPh>
    <phoneticPr fontId="1"/>
  </si>
  <si>
    <t>Q11グループホームの課題</t>
    <rPh sb="11" eb="13">
      <t>カダイ</t>
    </rPh>
    <phoneticPr fontId="1"/>
  </si>
  <si>
    <t>Q10-1応募しない理由_１） 管理者業務の負担増（LIFE や必須研修の増加など）</t>
  </si>
  <si>
    <t>Q10-1応募しない理由_２）人材確保</t>
  </si>
  <si>
    <t>Q10-1応募しない理由_３）職員の待遇差（職種・雇用形態の違いによるものなど）</t>
  </si>
  <si>
    <t>Q10-1応募しない理由_４）外国籍労働者の活用・受け入れ</t>
  </si>
  <si>
    <t>Q10-1応募しない理由_５）感染症・自然災害発生時の業務継続</t>
  </si>
  <si>
    <t>Q10-1応募しない理由_６）介護福祉機器・介護ロボット・ICT機器の導入</t>
  </si>
  <si>
    <t>Q10-1応募しない理由_７）施設の老朽化</t>
  </si>
  <si>
    <t>Q10-1応募しない理由_８）その他</t>
  </si>
  <si>
    <t>Q10-1応募しない理由_８）その他（自由記述）</t>
    <rPh sb="19" eb="21">
      <t>ジユウ</t>
    </rPh>
    <rPh sb="21" eb="23">
      <t>キジュツ</t>
    </rPh>
    <phoneticPr fontId="1"/>
  </si>
  <si>
    <t>１）上昇している</t>
    <phoneticPr fontId="1"/>
  </si>
  <si>
    <t>２）やや上昇している</t>
    <phoneticPr fontId="1"/>
  </si>
  <si>
    <t>２）やや上昇している</t>
    <phoneticPr fontId="1"/>
  </si>
  <si>
    <t>１）上昇している</t>
    <phoneticPr fontId="1"/>
  </si>
  <si>
    <r>
      <t>問12　現在の入所・入居者の要支援・要介護度別の人数について、ご記入ください。</t>
    </r>
    <r>
      <rPr>
        <b/>
        <u/>
        <sz val="10"/>
        <rFont val="游ゴシック"/>
        <family val="3"/>
        <charset val="128"/>
        <scheme val="minor"/>
      </rPr>
      <t>（数値を記入）</t>
    </r>
    <rPh sb="0" eb="1">
      <t>トイ</t>
    </rPh>
    <rPh sb="4" eb="6">
      <t>ゲンザイ</t>
    </rPh>
    <rPh sb="7" eb="9">
      <t>ニュウショ</t>
    </rPh>
    <rPh sb="10" eb="13">
      <t>ニュウキョシャ</t>
    </rPh>
    <rPh sb="14" eb="17">
      <t>ヨウシエン</t>
    </rPh>
    <rPh sb="18" eb="22">
      <t>ヨウカイゴド</t>
    </rPh>
    <rPh sb="22" eb="23">
      <t>ベツ</t>
    </rPh>
    <rPh sb="24" eb="26">
      <t>ニンズウ</t>
    </rPh>
    <rPh sb="32" eb="34">
      <t>キニュウ</t>
    </rPh>
    <rPh sb="40" eb="42">
      <t>スウチ</t>
    </rPh>
    <rPh sb="43" eb="45">
      <t>キニュウ</t>
    </rPh>
    <phoneticPr fontId="1"/>
  </si>
  <si>
    <r>
      <t>問13　貴施設等で、以下の医療処置が必要な利用者の受け入れは可能ですか。（</t>
    </r>
    <r>
      <rPr>
        <b/>
        <u/>
        <sz val="10"/>
        <rFont val="游ゴシック"/>
        <family val="3"/>
        <charset val="128"/>
        <scheme val="minor"/>
      </rPr>
      <t>あてはまる項目全てに〇）</t>
    </r>
    <rPh sb="0" eb="1">
      <t>トイ</t>
    </rPh>
    <rPh sb="4" eb="5">
      <t>キ</t>
    </rPh>
    <rPh sb="5" eb="7">
      <t>シセツ</t>
    </rPh>
    <rPh sb="7" eb="8">
      <t>トウ</t>
    </rPh>
    <rPh sb="10" eb="12">
      <t>イカ</t>
    </rPh>
    <rPh sb="13" eb="17">
      <t>イリョウショチ</t>
    </rPh>
    <rPh sb="18" eb="20">
      <t>ヒツヨウ</t>
    </rPh>
    <rPh sb="21" eb="24">
      <t>リヨウシャ</t>
    </rPh>
    <rPh sb="25" eb="26">
      <t>ウ</t>
    </rPh>
    <rPh sb="27" eb="28">
      <t>イ</t>
    </rPh>
    <rPh sb="30" eb="32">
      <t>カノウ</t>
    </rPh>
    <rPh sb="42" eb="44">
      <t>コウモク</t>
    </rPh>
    <rPh sb="44" eb="45">
      <t>スベ</t>
    </rPh>
    <phoneticPr fontId="1"/>
  </si>
  <si>
    <r>
      <t>問14　現在、上記の医療処置を受けている入所・入居者の合計人数をご回答ください。</t>
    </r>
    <r>
      <rPr>
        <b/>
        <u/>
        <sz val="10"/>
        <rFont val="游ゴシック"/>
        <family val="3"/>
        <charset val="128"/>
        <scheme val="minor"/>
      </rPr>
      <t>（数値を記入）</t>
    </r>
    <rPh sb="0" eb="1">
      <t>トイ</t>
    </rPh>
    <rPh sb="4" eb="6">
      <t>ゲンザイ</t>
    </rPh>
    <rPh sb="7" eb="9">
      <t>ジョウキ</t>
    </rPh>
    <rPh sb="10" eb="12">
      <t>イリョウ</t>
    </rPh>
    <rPh sb="12" eb="14">
      <t>ショチ</t>
    </rPh>
    <rPh sb="15" eb="16">
      <t>ウ</t>
    </rPh>
    <rPh sb="20" eb="22">
      <t>ニュウショ</t>
    </rPh>
    <rPh sb="23" eb="26">
      <t>ニュウキョシャ</t>
    </rPh>
    <rPh sb="27" eb="29">
      <t>ゴウケイ</t>
    </rPh>
    <rPh sb="29" eb="31">
      <t>ニンズウ</t>
    </rPh>
    <rPh sb="33" eb="35">
      <t>カイトウ</t>
    </rPh>
    <rPh sb="41" eb="43">
      <t>スウチ</t>
    </rPh>
    <rPh sb="44" eb="46">
      <t>キニュウ</t>
    </rPh>
    <phoneticPr fontId="10"/>
  </si>
  <si>
    <r>
      <t>問16　問15の過去１年間の新規の入所・入居者について、入所・入居する前の居場所別の人数をご記入ください。</t>
    </r>
    <r>
      <rPr>
        <b/>
        <u/>
        <sz val="10"/>
        <rFont val="游ゴシック"/>
        <family val="3"/>
        <charset val="128"/>
        <scheme val="minor"/>
      </rPr>
      <t>（数値を記入）</t>
    </r>
    <phoneticPr fontId="10"/>
  </si>
  <si>
    <r>
      <t>問18　問17の過去1年間の退去者について、要介護度別の人数をご記入ください。</t>
    </r>
    <r>
      <rPr>
        <b/>
        <u/>
        <sz val="10"/>
        <rFont val="游ゴシック"/>
        <family val="3"/>
        <charset val="128"/>
        <scheme val="minor"/>
      </rPr>
      <t>（数値を記入）</t>
    </r>
    <rPh sb="0" eb="1">
      <t>トイ</t>
    </rPh>
    <rPh sb="4" eb="5">
      <t>トイ</t>
    </rPh>
    <rPh sb="8" eb="10">
      <t>カコ</t>
    </rPh>
    <rPh sb="11" eb="13">
      <t>ネンカン</t>
    </rPh>
    <rPh sb="14" eb="17">
      <t>タイキョシャ</t>
    </rPh>
    <rPh sb="22" eb="26">
      <t>ヨウカイゴド</t>
    </rPh>
    <rPh sb="26" eb="27">
      <t>ベツ</t>
    </rPh>
    <rPh sb="28" eb="30">
      <t>ニンズウ</t>
    </rPh>
    <rPh sb="32" eb="34">
      <t>キニュウ</t>
    </rPh>
    <rPh sb="40" eb="42">
      <t>スウチ</t>
    </rPh>
    <rPh sb="43" eb="45">
      <t>キニュウ</t>
    </rPh>
    <phoneticPr fontId="10"/>
  </si>
  <si>
    <t>問19　問17でご記入いただいた過去1年間の退去者について、退去先別の人数をご記入ください。</t>
    <rPh sb="0" eb="1">
      <t>トイ</t>
    </rPh>
    <rPh sb="4" eb="5">
      <t>トイ</t>
    </rPh>
    <rPh sb="9" eb="11">
      <t>キニュウ</t>
    </rPh>
    <rPh sb="16" eb="18">
      <t>カコ</t>
    </rPh>
    <rPh sb="19" eb="21">
      <t>ネンカン</t>
    </rPh>
    <rPh sb="22" eb="25">
      <t>タイキョシャ</t>
    </rPh>
    <rPh sb="30" eb="34">
      <t>タイキョサキベツ</t>
    </rPh>
    <rPh sb="35" eb="37">
      <t>ニンズウ</t>
    </rPh>
    <rPh sb="39" eb="41">
      <t>キニュウ</t>
    </rPh>
    <phoneticPr fontId="10"/>
  </si>
  <si>
    <t>※「合計☆」と、問17の「退去者数（合計）」、問18の「合計☆」が一致することをご確認ください。</t>
    <rPh sb="23" eb="24">
      <t>トイ</t>
    </rPh>
    <rPh sb="28" eb="30">
      <t>ゴウケイ</t>
    </rPh>
    <phoneticPr fontId="1"/>
  </si>
  <si>
    <r>
      <t>問20　貴施設等の入居・入所者が、退去する理由は何ですか。退去理由として最も多いものを３つまで選択
　　　してください。</t>
    </r>
    <r>
      <rPr>
        <b/>
        <u/>
        <sz val="10"/>
        <rFont val="游ゴシック"/>
        <family val="3"/>
        <charset val="128"/>
        <scheme val="minor"/>
      </rPr>
      <t>（３つまで○）</t>
    </r>
    <rPh sb="0" eb="1">
      <t>トイ</t>
    </rPh>
    <rPh sb="4" eb="5">
      <t>キ</t>
    </rPh>
    <rPh sb="5" eb="7">
      <t>シセツ</t>
    </rPh>
    <rPh sb="7" eb="8">
      <t>トウ</t>
    </rPh>
    <rPh sb="9" eb="11">
      <t>ニュウキョ</t>
    </rPh>
    <rPh sb="12" eb="15">
      <t>ニュウショシャ</t>
    </rPh>
    <rPh sb="17" eb="19">
      <t>タイキョ</t>
    </rPh>
    <rPh sb="21" eb="23">
      <t>リユウ</t>
    </rPh>
    <rPh sb="24" eb="25">
      <t>ナン</t>
    </rPh>
    <rPh sb="29" eb="31">
      <t>タイキョ</t>
    </rPh>
    <rPh sb="31" eb="33">
      <t>リユウ</t>
    </rPh>
    <rPh sb="36" eb="37">
      <t>モット</t>
    </rPh>
    <rPh sb="38" eb="39">
      <t>オオ</t>
    </rPh>
    <rPh sb="47" eb="49">
      <t>センタク</t>
    </rPh>
    <phoneticPr fontId="10"/>
  </si>
  <si>
    <t>問21　貴事業所で入居・入所者が退去するのはどのような場合が多いですか。よくあるケースについて
          お答えください。（自由回答）</t>
    <rPh sb="0" eb="1">
      <t>トイ</t>
    </rPh>
    <rPh sb="4" eb="8">
      <t>キジギョウショ</t>
    </rPh>
    <rPh sb="9" eb="11">
      <t>ニュウキョ</t>
    </rPh>
    <rPh sb="12" eb="14">
      <t>ニュウショ</t>
    </rPh>
    <rPh sb="14" eb="15">
      <t>シャ</t>
    </rPh>
    <rPh sb="16" eb="18">
      <t>タイキョ</t>
    </rPh>
    <rPh sb="27" eb="29">
      <t>バアイ</t>
    </rPh>
    <rPh sb="30" eb="31">
      <t>オオ</t>
    </rPh>
    <rPh sb="59" eb="60">
      <t>コタ</t>
    </rPh>
    <rPh sb="67" eb="69">
      <t>ジユウ</t>
    </rPh>
    <rPh sb="69" eb="71">
      <t>カイトウ</t>
    </rPh>
    <phoneticPr fontId="10"/>
  </si>
  <si>
    <t>※「合計☆」と、問17の「退去者数（合計）」が一致することをご確認ください。</t>
    <rPh sb="2" eb="4">
      <t>ゴウケイ</t>
    </rPh>
    <rPh sb="8" eb="9">
      <t>トイ</t>
    </rPh>
    <rPh sb="13" eb="16">
      <t>タイキョシャ</t>
    </rPh>
    <rPh sb="16" eb="17">
      <t>スウ</t>
    </rPh>
    <rPh sb="18" eb="20">
      <t>ゴウケイ</t>
    </rPh>
    <rPh sb="23" eb="25">
      <t>イッチ</t>
    </rPh>
    <rPh sb="31" eb="33">
      <t>カクニン</t>
    </rPh>
    <phoneticPr fontId="10"/>
  </si>
  <si>
    <t>※令和7年10月1日現在の状況について、</t>
    <rPh sb="1" eb="3">
      <t>レイワ</t>
    </rPh>
    <rPh sb="4" eb="5">
      <t>ネン</t>
    </rPh>
    <rPh sb="7" eb="8">
      <t>ガツ</t>
    </rPh>
    <rPh sb="9" eb="10">
      <t>ニチ</t>
    </rPh>
    <rPh sb="10" eb="12">
      <t>ゲンザイ</t>
    </rPh>
    <rPh sb="13" eb="15">
      <t>ジョウキョウ</t>
    </rPh>
    <phoneticPr fontId="1"/>
  </si>
  <si>
    <r>
      <t>６）</t>
    </r>
    <r>
      <rPr>
        <sz val="8"/>
        <color theme="1"/>
        <rFont val="游ゴシック"/>
        <family val="3"/>
        <charset val="128"/>
        <scheme val="minor"/>
      </rPr>
      <t>新設等により比較できない</t>
    </r>
    <phoneticPr fontId="1"/>
  </si>
  <si>
    <r>
      <t xml:space="preserve">３）建設したい中学校区ではない
</t>
    </r>
    <r>
      <rPr>
        <sz val="9"/>
        <color theme="1"/>
        <rFont val="游ゴシック"/>
        <family val="3"/>
        <charset val="128"/>
        <scheme val="minor"/>
      </rPr>
      <t>　　※指定の中学校区（岡山中央・灘崎・山南学園）でなければ応募する</t>
    </r>
    <phoneticPr fontId="1"/>
  </si>
  <si>
    <r>
      <t>問15　過去1年間（令和6年4月1日～7年3月31日）に、貴施設等に新規で入所・入居した人の人数をご記入ください。</t>
    </r>
    <r>
      <rPr>
        <b/>
        <u/>
        <sz val="10"/>
        <color theme="1"/>
        <rFont val="游ゴシック"/>
        <family val="3"/>
        <charset val="128"/>
        <scheme val="minor"/>
      </rPr>
      <t>（数値を記入）</t>
    </r>
    <rPh sb="0" eb="1">
      <t>トイ</t>
    </rPh>
    <rPh sb="4" eb="6">
      <t>カコ</t>
    </rPh>
    <rPh sb="7" eb="9">
      <t>ネンカン</t>
    </rPh>
    <rPh sb="10" eb="12">
      <t>レイワ</t>
    </rPh>
    <rPh sb="13" eb="14">
      <t>ネン</t>
    </rPh>
    <rPh sb="15" eb="16">
      <t>ガツ</t>
    </rPh>
    <rPh sb="16" eb="18">
      <t>ツイタチ</t>
    </rPh>
    <rPh sb="20" eb="21">
      <t>ネン</t>
    </rPh>
    <rPh sb="22" eb="23">
      <t>ガツ</t>
    </rPh>
    <rPh sb="25" eb="26">
      <t>ニチ</t>
    </rPh>
    <rPh sb="29" eb="30">
      <t>キ</t>
    </rPh>
    <rPh sb="30" eb="32">
      <t>シセツ</t>
    </rPh>
    <rPh sb="32" eb="33">
      <t>トウ</t>
    </rPh>
    <rPh sb="34" eb="36">
      <t>シンキ</t>
    </rPh>
    <rPh sb="37" eb="39">
      <t>ニュウショ</t>
    </rPh>
    <rPh sb="40" eb="42">
      <t>ニュウキョ</t>
    </rPh>
    <rPh sb="44" eb="45">
      <t>ヒト</t>
    </rPh>
    <rPh sb="46" eb="48">
      <t>ニンズウ</t>
    </rPh>
    <rPh sb="50" eb="52">
      <t>キニュウ</t>
    </rPh>
    <rPh sb="58" eb="60">
      <t>スウチ</t>
    </rPh>
    <rPh sb="61" eb="63">
      <t>キニュウ</t>
    </rPh>
    <phoneticPr fontId="10"/>
  </si>
  <si>
    <t>問17　過去１年間（令和6年4月1日～7年3月31日）に、貴施設等を退去した人の人数をご記入ください。</t>
    <rPh sb="0" eb="1">
      <t>トイ</t>
    </rPh>
    <rPh sb="4" eb="6">
      <t>カコ</t>
    </rPh>
    <rPh sb="7" eb="9">
      <t>ネンカン</t>
    </rPh>
    <rPh sb="10" eb="12">
      <t>レイワ</t>
    </rPh>
    <rPh sb="13" eb="14">
      <t>ネン</t>
    </rPh>
    <rPh sb="15" eb="16">
      <t>ガツ</t>
    </rPh>
    <rPh sb="16" eb="18">
      <t>ツイタチ</t>
    </rPh>
    <rPh sb="29" eb="30">
      <t>キ</t>
    </rPh>
    <rPh sb="30" eb="32">
      <t>シセツ</t>
    </rPh>
    <rPh sb="32" eb="33">
      <t>トウ</t>
    </rPh>
    <rPh sb="34" eb="36">
      <t>タイキョ</t>
    </rPh>
    <rPh sb="38" eb="39">
      <t>ヒト</t>
    </rPh>
    <rPh sb="40" eb="42">
      <t>ニンズウ</t>
    </rPh>
    <rPh sb="44" eb="46">
      <t>キニュウ</t>
    </rPh>
    <phoneticPr fontId="10"/>
  </si>
  <si>
    <t>問10-1　新規の地域密着型特別養護老人ホームの建設（公募）に応募しない理由について教えてください。（いくつでも）</t>
    <rPh sb="0" eb="1">
      <t>トイ</t>
    </rPh>
    <rPh sb="42" eb="43">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</si>
</sst>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0"/>
      <name val="游ゴシック"/>
      <family val="3"/>
      <charset val="128"/>
      <scheme val="minor"/>
    </font>
    <font>
      <b/>
      <u/>
      <sz val="10"/>
      <name val="游ゴシック"/>
      <family val="3"/>
      <charset val="128"/>
      <scheme val="minor"/>
    </font>
    <font>
      <b/>
      <sz val="9"/>
      <color rgb="FFC00000"/>
      <name val="游ゴシック"/>
      <family val="3"/>
      <charset val="128"/>
      <scheme val="minor"/>
    </font>
    <font>
      <sz val="11"/>
      <name val="游ゴシック"/>
      <family val="3"/>
      <charset val="128"/>
      <scheme val="minor"/>
    </font>
    <font>
      <b/>
      <sz val="11"/>
      <color theme="1"/>
      <name val="游ゴシック"/>
      <family val="3"/>
      <charset val="128"/>
      <scheme val="minor"/>
    </font>
    <font>
      <sz val="10"/>
      <name val="游ゴシック"/>
      <family val="3"/>
      <charset val="128"/>
      <scheme val="minor"/>
    </font>
    <font>
      <sz val="6"/>
      <name val="游ゴシック"/>
      <family val="3"/>
      <charset val="128"/>
      <scheme val="minor"/>
    </font>
    <font>
      <sz val="9"/>
      <name val="游ゴシック"/>
      <family val="3"/>
      <charset val="128"/>
      <scheme val="minor"/>
    </font>
    <font>
      <sz val="11"/>
      <color theme="1"/>
      <name val="游ゴシック"/>
      <family val="3"/>
      <charset val="128"/>
      <scheme val="minor"/>
    </font>
    <font>
      <b/>
      <u/>
      <sz val="10"/>
      <color theme="1"/>
      <name val="游ゴシック"/>
      <family val="3"/>
      <charset val="128"/>
      <scheme val="minor"/>
    </font>
    <font>
      <b/>
      <sz val="11"/>
      <name val="游ゴシック"/>
      <family val="3"/>
      <charset val="128"/>
      <scheme val="minor"/>
    </font>
    <font>
      <sz val="8"/>
      <name val="游ゴシック"/>
      <family val="3"/>
      <charset val="128"/>
      <scheme val="minor"/>
    </font>
    <font>
      <sz val="11"/>
      <color rgb="FFFF0000"/>
      <name val="游ゴシック"/>
      <family val="2"/>
      <charset val="128"/>
      <scheme val="minor"/>
    </font>
    <font>
      <sz val="6"/>
      <name val="ＭＳ 明朝"/>
      <family val="1"/>
      <charset val="128"/>
    </font>
    <font>
      <sz val="10"/>
      <color rgb="FFFF00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sz val="9"/>
      <color rgb="FFFF0000"/>
      <name val="游ゴシック"/>
      <family val="3"/>
      <charset val="128"/>
      <scheme val="minor"/>
    </font>
    <font>
      <sz val="14"/>
      <color theme="1"/>
      <name val="游ゴシック"/>
      <family val="3"/>
      <charset val="128"/>
      <scheme val="minor"/>
    </font>
    <font>
      <sz val="10"/>
      <color rgb="FFC00000"/>
      <name val="游ゴシック"/>
      <family val="3"/>
      <charset val="128"/>
      <scheme val="minor"/>
    </font>
    <font>
      <sz val="9"/>
      <color rgb="FFC00000"/>
      <name val="游ゴシック"/>
      <family val="3"/>
      <charset val="128"/>
      <scheme val="minor"/>
    </font>
    <font>
      <sz val="11"/>
      <color theme="0"/>
      <name val="游ゴシック"/>
      <family val="3"/>
      <charset val="128"/>
      <scheme val="minor"/>
    </font>
    <font>
      <b/>
      <sz val="10"/>
      <color theme="1"/>
      <name val="游ゴシック"/>
      <family val="3"/>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170">
    <xf numFmtId="0" fontId="0" fillId="0" borderId="0" xfId="0">
      <alignment vertical="center"/>
    </xf>
    <xf numFmtId="0" fontId="4" fillId="2" borderId="0" xfId="0" applyFont="1" applyFill="1">
      <alignment vertical="center"/>
    </xf>
    <xf numFmtId="0" fontId="9"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lignment vertical="center"/>
    </xf>
    <xf numFmtId="0" fontId="16"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9" fillId="0" borderId="1" xfId="0" applyFont="1" applyBorder="1" applyAlignment="1">
      <alignment horizontal="center" vertical="center"/>
    </xf>
    <xf numFmtId="0" fontId="0" fillId="3" borderId="0" xfId="0" applyFill="1">
      <alignment vertical="center"/>
    </xf>
    <xf numFmtId="0" fontId="3" fillId="2" borderId="0" xfId="0" applyFont="1" applyFill="1" applyAlignment="1">
      <alignment horizontal="centerContinuous" vertical="center"/>
    </xf>
    <xf numFmtId="0" fontId="7" fillId="2" borderId="0" xfId="0" applyFont="1" applyFill="1">
      <alignment vertical="center"/>
    </xf>
    <xf numFmtId="0" fontId="9" fillId="2" borderId="0" xfId="0" applyFont="1" applyFill="1">
      <alignment vertical="center"/>
    </xf>
    <xf numFmtId="0" fontId="19" fillId="2" borderId="0" xfId="0" applyFont="1" applyFill="1">
      <alignment vertical="center"/>
    </xf>
    <xf numFmtId="0" fontId="3" fillId="2" borderId="11" xfId="0" applyFont="1" applyFill="1" applyBorder="1">
      <alignment vertical="center"/>
    </xf>
    <xf numFmtId="0" fontId="12" fillId="2" borderId="0" xfId="0" applyFont="1" applyFill="1" applyAlignment="1">
      <alignment horizontal="left" vertical="center"/>
    </xf>
    <xf numFmtId="0" fontId="2" fillId="2" borderId="0" xfId="0" applyFont="1" applyFill="1">
      <alignment vertical="center"/>
    </xf>
    <xf numFmtId="0" fontId="11" fillId="2" borderId="0" xfId="0" applyFont="1" applyFill="1">
      <alignment vertical="center"/>
    </xf>
    <xf numFmtId="0" fontId="3" fillId="5" borderId="1" xfId="0" applyFont="1" applyFill="1" applyBorder="1" applyAlignment="1" applyProtection="1">
      <alignment vertical="center" wrapText="1"/>
      <protection locked="0"/>
    </xf>
    <xf numFmtId="0" fontId="9" fillId="5" borderId="1" xfId="0" applyFont="1" applyFill="1" applyBorder="1" applyAlignment="1">
      <alignment horizontal="center" vertical="center"/>
    </xf>
    <xf numFmtId="0" fontId="9" fillId="0" borderId="1" xfId="0" applyFont="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9" fillId="6" borderId="1" xfId="0" applyFont="1" applyFill="1" applyBorder="1" applyAlignment="1">
      <alignment horizontal="center" vertical="center"/>
    </xf>
    <xf numFmtId="0" fontId="0" fillId="6" borderId="0" xfId="0" applyFill="1">
      <alignment vertical="center"/>
    </xf>
    <xf numFmtId="0" fontId="9" fillId="5"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0" fillId="5" borderId="0" xfId="0" applyFill="1">
      <alignment vertical="center"/>
    </xf>
    <xf numFmtId="0" fontId="2" fillId="2" borderId="0" xfId="0" applyFont="1" applyFill="1" applyAlignment="1" applyProtection="1">
      <alignment horizontal="centerContinuous" vertical="center"/>
      <protection locked="0"/>
    </xf>
    <xf numFmtId="0" fontId="3" fillId="3" borderId="12" xfId="0" applyFont="1" applyFill="1" applyBorder="1">
      <alignment vertical="center"/>
    </xf>
    <xf numFmtId="0" fontId="3" fillId="2" borderId="5" xfId="0" applyFont="1" applyFill="1" applyBorder="1">
      <alignment vertical="center"/>
    </xf>
    <xf numFmtId="0" fontId="2" fillId="2" borderId="5" xfId="0" applyFont="1" applyFill="1" applyBorder="1" applyAlignment="1">
      <alignment vertical="center" wrapText="1"/>
    </xf>
    <xf numFmtId="0" fontId="8" fillId="3" borderId="12" xfId="0" applyFont="1" applyFill="1" applyBorder="1" applyProtection="1">
      <alignment vertical="center"/>
      <protection locked="0"/>
    </xf>
    <xf numFmtId="176" fontId="12" fillId="2" borderId="12" xfId="0" applyNumberFormat="1" applyFont="1" applyFill="1" applyBorder="1">
      <alignment vertical="center"/>
    </xf>
    <xf numFmtId="0" fontId="11" fillId="2" borderId="5" xfId="0" applyFont="1" applyFill="1" applyBorder="1" applyAlignment="1">
      <alignment horizontal="center" vertical="center" wrapText="1"/>
    </xf>
    <xf numFmtId="176" fontId="3" fillId="2" borderId="12" xfId="0" applyNumberFormat="1" applyFont="1" applyFill="1" applyBorder="1">
      <alignment vertical="center"/>
    </xf>
    <xf numFmtId="0" fontId="8" fillId="3" borderId="12" xfId="0" applyFont="1" applyFill="1" applyBorder="1" applyAlignment="1" applyProtection="1">
      <alignment horizontal="center" vertical="center"/>
      <protection locked="0"/>
    </xf>
    <xf numFmtId="0" fontId="3" fillId="2" borderId="5" xfId="0" applyFont="1" applyFill="1" applyBorder="1" applyAlignment="1">
      <alignment horizontal="center" vertical="center"/>
    </xf>
    <xf numFmtId="0" fontId="4" fillId="2" borderId="0" xfId="0" applyFont="1" applyFill="1" applyAlignment="1">
      <alignment horizontal="left" vertical="center" wrapText="1"/>
    </xf>
    <xf numFmtId="0" fontId="11" fillId="2" borderId="0" xfId="0" applyFont="1" applyFill="1" applyAlignment="1">
      <alignment horizontal="left" vertical="center" wrapText="1"/>
    </xf>
    <xf numFmtId="0" fontId="2" fillId="2" borderId="0" xfId="0" applyFont="1" applyFill="1" applyAlignment="1">
      <alignment horizontal="left" vertical="center" wrapText="1"/>
    </xf>
    <xf numFmtId="0" fontId="6" fillId="2" borderId="0" xfId="0" applyFont="1" applyFill="1" applyAlignment="1">
      <alignment horizontal="left" vertical="center" wrapText="1"/>
    </xf>
    <xf numFmtId="0" fontId="9" fillId="2" borderId="0" xfId="0" applyFont="1" applyFill="1" applyAlignment="1">
      <alignment horizontal="left" vertical="center" wrapText="1"/>
    </xf>
    <xf numFmtId="0" fontId="3" fillId="0" borderId="0" xfId="0" applyFont="1">
      <alignment vertical="center"/>
    </xf>
    <xf numFmtId="0" fontId="12" fillId="0" borderId="0" xfId="0" applyFont="1">
      <alignment vertical="center"/>
    </xf>
    <xf numFmtId="0" fontId="18" fillId="0" borderId="0" xfId="0" applyFont="1">
      <alignment vertical="center"/>
    </xf>
    <xf numFmtId="0" fontId="12" fillId="2" borderId="0" xfId="0" applyFont="1" applyFill="1">
      <alignment vertical="center"/>
    </xf>
    <xf numFmtId="0" fontId="23" fillId="2" borderId="0" xfId="0" applyFont="1" applyFill="1" applyAlignment="1">
      <alignment horizontal="center" vertical="center" wrapText="1"/>
    </xf>
    <xf numFmtId="0" fontId="25" fillId="2" borderId="0" xfId="0" applyFont="1" applyFill="1">
      <alignment vertical="center"/>
    </xf>
    <xf numFmtId="0" fontId="12" fillId="7" borderId="0" xfId="0" applyFont="1" applyFill="1">
      <alignment vertical="center"/>
    </xf>
    <xf numFmtId="0" fontId="3" fillId="7" borderId="0" xfId="0" applyFont="1" applyFill="1" applyAlignment="1">
      <alignment horizontal="center" vertical="center"/>
    </xf>
    <xf numFmtId="0" fontId="3" fillId="7" borderId="1" xfId="0" applyFont="1" applyFill="1" applyBorder="1" applyAlignment="1" applyProtection="1">
      <alignment vertical="center" wrapText="1"/>
      <protection locked="0"/>
    </xf>
    <xf numFmtId="0" fontId="26" fillId="2" borderId="0" xfId="0" applyFont="1" applyFill="1">
      <alignment vertical="center"/>
    </xf>
    <xf numFmtId="0" fontId="26" fillId="0" borderId="0" xfId="0" applyFont="1" applyAlignment="1" applyProtection="1">
      <alignment vertical="top"/>
      <protection locked="0"/>
    </xf>
    <xf numFmtId="0" fontId="26" fillId="0" borderId="0" xfId="0" applyFont="1" applyAlignment="1" applyProtection="1">
      <alignment horizontal="left" vertical="top" wrapText="1"/>
      <protection locked="0"/>
    </xf>
    <xf numFmtId="0" fontId="26" fillId="7" borderId="0" xfId="0" applyFont="1" applyFill="1">
      <alignment vertical="center"/>
    </xf>
    <xf numFmtId="0" fontId="26" fillId="0" borderId="0" xfId="0" applyFont="1" applyAlignment="1" applyProtection="1">
      <alignment horizontal="left" vertical="top"/>
      <protection locked="0"/>
    </xf>
    <xf numFmtId="0" fontId="26" fillId="7" borderId="0" xfId="0" applyFont="1" applyFill="1" applyAlignment="1">
      <alignment vertical="center"/>
    </xf>
    <xf numFmtId="0" fontId="3" fillId="2" borderId="1" xfId="0" applyFont="1" applyFill="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8" fillId="3" borderId="12" xfId="0" applyFont="1" applyFill="1" applyBorder="1" applyAlignment="1" applyProtection="1">
      <alignment horizontal="center" vertical="center"/>
      <protection locked="0"/>
    </xf>
    <xf numFmtId="49" fontId="8" fillId="3" borderId="12" xfId="0" applyNumberFormat="1" applyFont="1" applyFill="1" applyBorder="1" applyAlignment="1" applyProtection="1">
      <alignment horizontal="center" vertical="center"/>
      <protection locked="0"/>
    </xf>
    <xf numFmtId="0" fontId="22" fillId="4" borderId="0" xfId="0" applyFont="1" applyFill="1" applyAlignment="1">
      <alignment horizontal="center" vertical="center"/>
    </xf>
    <xf numFmtId="0" fontId="5" fillId="2"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1" xfId="0" applyFont="1" applyFill="1" applyBorder="1" applyAlignment="1">
      <alignment horizontal="lef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xf>
    <xf numFmtId="0" fontId="8" fillId="3" borderId="13" xfId="0" applyFont="1" applyFill="1" applyBorder="1" applyAlignment="1" applyProtection="1">
      <alignment horizontal="center" vertical="center"/>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wrapText="1"/>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20" fillId="2" borderId="0" xfId="0" applyFont="1" applyFill="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6" fillId="2" borderId="0" xfId="0" applyFont="1" applyFill="1" applyAlignment="1" applyProtection="1">
      <alignment horizontal="left" vertical="center" wrapText="1"/>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0" fontId="11" fillId="2" borderId="0" xfId="0" applyFont="1" applyFill="1" applyAlignment="1">
      <alignment horizontal="left" vertical="center" wrapText="1"/>
    </xf>
    <xf numFmtId="0" fontId="3" fillId="2" borderId="2" xfId="0" applyFont="1" applyFill="1" applyBorder="1" applyAlignment="1">
      <alignment horizontal="left" vertical="center" wrapText="1"/>
    </xf>
    <xf numFmtId="176" fontId="8" fillId="2" borderId="12"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 fillId="2" borderId="0" xfId="0" applyFont="1" applyFill="1" applyAlignment="1">
      <alignment horizontal="left" vertic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xf>
    <xf numFmtId="0" fontId="23" fillId="2" borderId="0" xfId="0" applyFont="1" applyFill="1" applyAlignment="1">
      <alignment horizontal="center" vertical="center" wrapText="1"/>
    </xf>
    <xf numFmtId="0" fontId="2" fillId="2" borderId="0" xfId="0" applyFont="1" applyFill="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12" xfId="0" applyFont="1" applyFill="1" applyBorder="1" applyAlignment="1" applyProtection="1">
      <alignment horizontal="center" vertical="center"/>
      <protection locked="0"/>
    </xf>
    <xf numFmtId="0" fontId="11" fillId="2" borderId="0" xfId="0" applyFont="1" applyFill="1" applyAlignment="1">
      <alignment horizontal="left" vertical="top" wrapText="1"/>
    </xf>
    <xf numFmtId="0" fontId="26" fillId="2" borderId="0" xfId="0" applyFont="1" applyFill="1" applyAlignment="1" applyProtection="1">
      <alignment horizontal="left" vertical="center"/>
      <protection locked="0"/>
    </xf>
    <xf numFmtId="176" fontId="12" fillId="2" borderId="12" xfId="0" applyNumberFormat="1" applyFont="1" applyFill="1" applyBorder="1" applyAlignment="1">
      <alignment horizontal="center" vertical="center"/>
    </xf>
    <xf numFmtId="0" fontId="24" fillId="2" borderId="0" xfId="0" applyFont="1" applyFill="1" applyAlignment="1">
      <alignment horizontal="center" vertical="center" wrapText="1"/>
    </xf>
    <xf numFmtId="0" fontId="9" fillId="2" borderId="3"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2" fillId="2" borderId="0" xfId="0" applyFont="1" applyFill="1" applyAlignment="1">
      <alignment horizontal="center" vertical="center"/>
    </xf>
    <xf numFmtId="0" fontId="4" fillId="2" borderId="0" xfId="0" applyFont="1" applyFill="1" applyAlignment="1" applyProtection="1">
      <alignment horizontal="left" vertical="center" wrapText="1"/>
      <protection locked="0"/>
    </xf>
    <xf numFmtId="0" fontId="12" fillId="3" borderId="12" xfId="0" applyFont="1" applyFill="1" applyBorder="1" applyAlignment="1" applyProtection="1">
      <alignment horizontal="left" vertical="top"/>
      <protection locked="0"/>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0" xfId="0" applyFont="1" applyFill="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3" borderId="30" xfId="0" applyFont="1" applyFill="1" applyBorder="1" applyAlignment="1">
      <alignment horizontal="left" vertical="top" wrapText="1"/>
    </xf>
    <xf numFmtId="0" fontId="11" fillId="2" borderId="1" xfId="0" applyFont="1" applyFill="1" applyBorder="1" applyAlignment="1">
      <alignment horizontal="left"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26" fillId="3" borderId="16"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6" fillId="3" borderId="2" xfId="0" applyFont="1" applyFill="1" applyBorder="1" applyAlignment="1" applyProtection="1">
      <alignment horizontal="center" vertical="top" wrapText="1"/>
      <protection locked="0"/>
    </xf>
    <xf numFmtId="0" fontId="26" fillId="3" borderId="4" xfId="0" applyFont="1" applyFill="1" applyBorder="1" applyAlignment="1" applyProtection="1">
      <alignment horizontal="center" vertical="top" wrapText="1"/>
      <protection locked="0"/>
    </xf>
    <xf numFmtId="0" fontId="18" fillId="3" borderId="23" xfId="0" applyFont="1" applyFill="1" applyBorder="1" applyAlignment="1">
      <alignment horizontal="left" vertical="top" wrapText="1"/>
    </xf>
    <xf numFmtId="0" fontId="18" fillId="3" borderId="24" xfId="0" applyFont="1" applyFill="1" applyBorder="1" applyAlignment="1">
      <alignment horizontal="left" vertical="top" wrapText="1"/>
    </xf>
    <xf numFmtId="0" fontId="18" fillId="3" borderId="25" xfId="0" applyFont="1" applyFill="1" applyBorder="1" applyAlignment="1">
      <alignment horizontal="left" vertical="top" wrapText="1"/>
    </xf>
    <xf numFmtId="0" fontId="18" fillId="3" borderId="26"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27" xfId="0" applyFont="1" applyFill="1" applyBorder="1" applyAlignment="1">
      <alignment horizontal="left" vertical="top" wrapText="1"/>
    </xf>
    <xf numFmtId="0" fontId="18" fillId="3" borderId="28" xfId="0" applyFont="1" applyFill="1" applyBorder="1" applyAlignment="1">
      <alignment horizontal="left" vertical="top" wrapText="1"/>
    </xf>
    <xf numFmtId="0" fontId="18" fillId="3" borderId="29" xfId="0" applyFont="1" applyFill="1" applyBorder="1" applyAlignment="1">
      <alignment horizontal="left" vertical="top" wrapText="1"/>
    </xf>
    <xf numFmtId="0" fontId="18" fillId="3" borderId="30" xfId="0" applyFont="1" applyFill="1" applyBorder="1" applyAlignment="1">
      <alignment horizontal="left" vertical="top" wrapText="1"/>
    </xf>
    <xf numFmtId="0" fontId="26" fillId="0" borderId="0" xfId="0" applyFont="1" applyAlignment="1" applyProtection="1">
      <alignment horizontal="left" vertical="top" wrapText="1"/>
      <protection locked="0"/>
    </xf>
    <xf numFmtId="0" fontId="3" fillId="3" borderId="36" xfId="0" applyFont="1" applyFill="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3" borderId="31"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4" xfId="0" applyFont="1" applyFill="1" applyBorder="1" applyAlignment="1">
      <alignment horizontal="center" vertical="center"/>
    </xf>
  </cellXfs>
  <cellStyles count="1">
    <cellStyle name="標準" xfId="0" builtinId="0"/>
  </cellStyles>
  <dxfs count="26">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fgColor rgb="FFFFC7CE"/>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C00000"/>
      </font>
      <fill>
        <patternFill>
          <fgColor rgb="FFFFC7CE"/>
          <bgColor rgb="FFFFC7CE"/>
        </patternFill>
      </fill>
    </dxf>
    <dxf>
      <font>
        <color rgb="FFC00000"/>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16237</xdr:colOff>
      <xdr:row>152</xdr:row>
      <xdr:rowOff>9525</xdr:rowOff>
    </xdr:from>
    <xdr:to>
      <xdr:col>14</xdr:col>
      <xdr:colOff>116957</xdr:colOff>
      <xdr:row>177</xdr:row>
      <xdr:rowOff>179070</xdr:rowOff>
    </xdr:to>
    <xdr:sp macro="" textlink="">
      <xdr:nvSpPr>
        <xdr:cNvPr id="11" name="テキスト ボックス 10">
          <a:extLst>
            <a:ext uri="{FF2B5EF4-FFF2-40B4-BE49-F238E27FC236}">
              <a16:creationId xmlns:a16="http://schemas.microsoft.com/office/drawing/2014/main" id="{BB652A48-398D-4FC1-8BE1-6DC2A6FD4C43}"/>
            </a:ext>
          </a:extLst>
        </xdr:cNvPr>
        <xdr:cNvSpPr txBox="1"/>
      </xdr:nvSpPr>
      <xdr:spPr>
        <a:xfrm>
          <a:off x="6544672" y="11717655"/>
          <a:ext cx="249310" cy="5766435"/>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12</xdr:col>
      <xdr:colOff>60542</xdr:colOff>
      <xdr:row>176</xdr:row>
      <xdr:rowOff>168463</xdr:rowOff>
    </xdr:from>
    <xdr:to>
      <xdr:col>13</xdr:col>
      <xdr:colOff>115956</xdr:colOff>
      <xdr:row>177</xdr:row>
      <xdr:rowOff>248475</xdr:rowOff>
    </xdr:to>
    <xdr:sp macro="" textlink="">
      <xdr:nvSpPr>
        <xdr:cNvPr id="12" name="矢印: 右 11">
          <a:extLst>
            <a:ext uri="{FF2B5EF4-FFF2-40B4-BE49-F238E27FC236}">
              <a16:creationId xmlns:a16="http://schemas.microsoft.com/office/drawing/2014/main" id="{878B81BF-6487-4025-BF4C-B75314D99FA7}"/>
            </a:ext>
          </a:extLst>
        </xdr:cNvPr>
        <xdr:cNvSpPr/>
      </xdr:nvSpPr>
      <xdr:spPr>
        <a:xfrm rot="10800000">
          <a:off x="5876507" y="17231548"/>
          <a:ext cx="764074" cy="320042"/>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xdr:col>
      <xdr:colOff>16564</xdr:colOff>
      <xdr:row>151</xdr:row>
      <xdr:rowOff>173932</xdr:rowOff>
    </xdr:from>
    <xdr:to>
      <xdr:col>13</xdr:col>
      <xdr:colOff>115956</xdr:colOff>
      <xdr:row>153</xdr:row>
      <xdr:rowOff>34787</xdr:rowOff>
    </xdr:to>
    <xdr:sp macro="" textlink="">
      <xdr:nvSpPr>
        <xdr:cNvPr id="13" name="矢印: 右 12">
          <a:extLst>
            <a:ext uri="{FF2B5EF4-FFF2-40B4-BE49-F238E27FC236}">
              <a16:creationId xmlns:a16="http://schemas.microsoft.com/office/drawing/2014/main" id="{E8AEE55B-5EBC-40E8-9018-0ECCB4E0FF75}"/>
            </a:ext>
          </a:extLst>
        </xdr:cNvPr>
        <xdr:cNvSpPr/>
      </xdr:nvSpPr>
      <xdr:spPr>
        <a:xfrm rot="10800000">
          <a:off x="4068499" y="11647747"/>
          <a:ext cx="2572082" cy="321865"/>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57150</xdr:colOff>
      <xdr:row>195</xdr:row>
      <xdr:rowOff>104775</xdr:rowOff>
    </xdr:from>
    <xdr:to>
      <xdr:col>14</xdr:col>
      <xdr:colOff>129631</xdr:colOff>
      <xdr:row>231</xdr:row>
      <xdr:rowOff>0</xdr:rowOff>
    </xdr:to>
    <xdr:sp macro="" textlink="">
      <xdr:nvSpPr>
        <xdr:cNvPr id="14" name="テキスト ボックス 13">
          <a:extLst>
            <a:ext uri="{FF2B5EF4-FFF2-40B4-BE49-F238E27FC236}">
              <a16:creationId xmlns:a16="http://schemas.microsoft.com/office/drawing/2014/main" id="{70714575-625D-41AB-B825-1A8EEBE7FD72}"/>
            </a:ext>
          </a:extLst>
        </xdr:cNvPr>
        <xdr:cNvSpPr txBox="1"/>
      </xdr:nvSpPr>
      <xdr:spPr>
        <a:xfrm>
          <a:off x="6577965" y="21143595"/>
          <a:ext cx="232501" cy="8260080"/>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10</xdr:col>
      <xdr:colOff>75299</xdr:colOff>
      <xdr:row>195</xdr:row>
      <xdr:rowOff>51019</xdr:rowOff>
    </xdr:from>
    <xdr:to>
      <xdr:col>13</xdr:col>
      <xdr:colOff>115294</xdr:colOff>
      <xdr:row>196</xdr:row>
      <xdr:rowOff>203834</xdr:rowOff>
    </xdr:to>
    <xdr:sp macro="" textlink="">
      <xdr:nvSpPr>
        <xdr:cNvPr id="15" name="矢印: 右 14">
          <a:extLst>
            <a:ext uri="{FF2B5EF4-FFF2-40B4-BE49-F238E27FC236}">
              <a16:creationId xmlns:a16="http://schemas.microsoft.com/office/drawing/2014/main" id="{A8CB4BA2-E26F-402D-91D1-0DDD7DF68BCB}"/>
            </a:ext>
          </a:extLst>
        </xdr:cNvPr>
        <xdr:cNvSpPr/>
      </xdr:nvSpPr>
      <xdr:spPr>
        <a:xfrm rot="10800000">
          <a:off x="4675874" y="21095554"/>
          <a:ext cx="1964045" cy="267115"/>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38099</xdr:colOff>
      <xdr:row>230</xdr:row>
      <xdr:rowOff>22859</xdr:rowOff>
    </xdr:from>
    <xdr:to>
      <xdr:col>14</xdr:col>
      <xdr:colOff>133350</xdr:colOff>
      <xdr:row>231</xdr:row>
      <xdr:rowOff>63279</xdr:rowOff>
    </xdr:to>
    <xdr:sp macro="" textlink="">
      <xdr:nvSpPr>
        <xdr:cNvPr id="16" name="矢印: 右 15">
          <a:extLst>
            <a:ext uri="{FF2B5EF4-FFF2-40B4-BE49-F238E27FC236}">
              <a16:creationId xmlns:a16="http://schemas.microsoft.com/office/drawing/2014/main" id="{725F8BF9-DD2E-419E-BC97-A22EF4C92F29}"/>
            </a:ext>
          </a:extLst>
        </xdr:cNvPr>
        <xdr:cNvSpPr/>
      </xdr:nvSpPr>
      <xdr:spPr>
        <a:xfrm rot="10800000">
          <a:off x="5857874" y="29194124"/>
          <a:ext cx="948691" cy="269020"/>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304800</xdr:colOff>
      <xdr:row>207</xdr:row>
      <xdr:rowOff>24765</xdr:rowOff>
    </xdr:from>
    <xdr:to>
      <xdr:col>13</xdr:col>
      <xdr:colOff>62865</xdr:colOff>
      <xdr:row>209</xdr:row>
      <xdr:rowOff>43815</xdr:rowOff>
    </xdr:to>
    <xdr:sp macro="" textlink="">
      <xdr:nvSpPr>
        <xdr:cNvPr id="17" name="矢印: 上向き折線 16">
          <a:extLst>
            <a:ext uri="{FF2B5EF4-FFF2-40B4-BE49-F238E27FC236}">
              <a16:creationId xmlns:a16="http://schemas.microsoft.com/office/drawing/2014/main" id="{D05D8DFB-ACB4-4A0C-8AFE-F8248F619FA5}"/>
            </a:ext>
          </a:extLst>
        </xdr:cNvPr>
        <xdr:cNvSpPr/>
      </xdr:nvSpPr>
      <xdr:spPr>
        <a:xfrm flipH="1">
          <a:off x="6124575" y="23995380"/>
          <a:ext cx="459105" cy="367665"/>
        </a:xfrm>
        <a:prstGeom prst="bentUpArrow">
          <a:avLst>
            <a:gd name="adj1" fmla="val 36343"/>
            <a:gd name="adj2" fmla="val 34891"/>
            <a:gd name="adj3" fmla="val 2500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7F18-0D61-4B69-B31F-B15C0496BC4E}">
  <sheetPr>
    <pageSetUpPr fitToPage="1"/>
  </sheetPr>
  <dimension ref="A1:AE264"/>
  <sheetViews>
    <sheetView showGridLines="0" tabSelected="1" view="pageBreakPreview" topLeftCell="A253" zoomScaleNormal="100" zoomScaleSheetLayoutView="100" zoomScalePageLayoutView="115" workbookViewId="0">
      <selection activeCell="C86" sqref="C86:I86"/>
    </sheetView>
  </sheetViews>
  <sheetFormatPr defaultColWidth="9" defaultRowHeight="18.75" x14ac:dyDescent="0.4"/>
  <cols>
    <col min="1" max="1" width="1.25" style="49" customWidth="1"/>
    <col min="2" max="2" width="1.125" style="49" customWidth="1"/>
    <col min="3" max="11" width="7.25" style="49" customWidth="1"/>
    <col min="12" max="12" width="8.75" style="49" customWidth="1"/>
    <col min="13" max="13" width="9.25" style="49" customWidth="1"/>
    <col min="14" max="15" width="2" style="49" customWidth="1"/>
    <col min="16" max="17" width="4.75" style="47" customWidth="1"/>
    <col min="18" max="18" width="11.125" style="47" bestFit="1" customWidth="1"/>
    <col min="19" max="20" width="20.625" style="47" bestFit="1" customWidth="1"/>
    <col min="21" max="21" width="23.75" style="47" bestFit="1" customWidth="1"/>
    <col min="22" max="22" width="13.125" style="47" bestFit="1" customWidth="1"/>
    <col min="23" max="25" width="6.625" style="47" customWidth="1"/>
    <col min="26" max="31" width="6.625" style="49" customWidth="1"/>
    <col min="32" max="16384" width="9" style="49"/>
  </cols>
  <sheetData>
    <row r="1" spans="1:20" ht="5.45" customHeight="1" x14ac:dyDescent="0.4"/>
    <row r="2" spans="1:20" ht="18" customHeight="1" x14ac:dyDescent="0.4">
      <c r="B2" s="75" t="s">
        <v>0</v>
      </c>
      <c r="C2" s="75"/>
      <c r="D2" s="75"/>
      <c r="E2" s="75"/>
      <c r="F2" s="75"/>
      <c r="G2" s="75"/>
      <c r="H2" s="75"/>
      <c r="I2" s="75"/>
      <c r="J2" s="75"/>
      <c r="K2" s="75"/>
      <c r="L2" s="75"/>
      <c r="M2" s="75"/>
    </row>
    <row r="3" spans="1:20" ht="5.45" customHeight="1" thickBot="1" x14ac:dyDescent="0.45"/>
    <row r="4" spans="1:20" ht="15" customHeight="1" thickBot="1" x14ac:dyDescent="0.45">
      <c r="C4" s="31" t="s">
        <v>417</v>
      </c>
      <c r="D4" s="12"/>
      <c r="E4" s="12"/>
      <c r="F4" s="12"/>
      <c r="G4" s="32"/>
      <c r="H4" s="4" t="s">
        <v>1</v>
      </c>
      <c r="I4" s="4"/>
      <c r="J4" s="4"/>
      <c r="K4" s="4"/>
    </row>
    <row r="5" spans="1:20" ht="6.6" customHeight="1" x14ac:dyDescent="0.4">
      <c r="B5" s="4"/>
      <c r="C5" s="4"/>
      <c r="D5" s="4"/>
      <c r="E5" s="4"/>
      <c r="F5" s="4"/>
      <c r="G5" s="4"/>
      <c r="H5" s="4"/>
      <c r="I5" s="4"/>
      <c r="J5" s="4"/>
      <c r="K5" s="4"/>
    </row>
    <row r="6" spans="1:20" x14ac:dyDescent="0.4">
      <c r="A6" s="49">
        <f>COUNTIF(I8:I12,"○")+COUNTIF(C8:C12,"○")</f>
        <v>0</v>
      </c>
      <c r="B6" s="1" t="s">
        <v>254</v>
      </c>
      <c r="C6" s="1"/>
      <c r="D6" s="1"/>
      <c r="E6" s="1"/>
      <c r="F6" s="1"/>
      <c r="G6" s="1"/>
      <c r="H6" s="76" t="s">
        <v>253</v>
      </c>
      <c r="I6" s="77"/>
      <c r="J6" s="78" t="str">
        <f>IF(A6&gt;1,"サービス種別は「１」～「10」の中から１つ選択"&amp;CHAR(10)&amp;"してください。","")</f>
        <v/>
      </c>
      <c r="K6" s="78"/>
      <c r="L6" s="78"/>
      <c r="M6" s="78"/>
      <c r="N6" s="78"/>
      <c r="O6" s="44"/>
    </row>
    <row r="7" spans="1:20" ht="4.9000000000000004" customHeight="1" thickBot="1" x14ac:dyDescent="0.45">
      <c r="C7" s="13"/>
      <c r="E7" s="4"/>
      <c r="F7" s="13"/>
      <c r="H7" s="4"/>
      <c r="I7" s="13"/>
      <c r="J7" s="78"/>
      <c r="K7" s="78"/>
      <c r="L7" s="78"/>
      <c r="M7" s="78"/>
      <c r="N7" s="78"/>
      <c r="O7" s="44"/>
    </row>
    <row r="8" spans="1:20" ht="19.5" thickBot="1" x14ac:dyDescent="0.45">
      <c r="B8" s="4"/>
      <c r="C8" s="39"/>
      <c r="D8" s="79" t="s">
        <v>2</v>
      </c>
      <c r="E8" s="79"/>
      <c r="F8" s="79"/>
      <c r="G8" s="79"/>
      <c r="H8" s="79"/>
      <c r="I8" s="39"/>
      <c r="J8" s="80" t="s">
        <v>3</v>
      </c>
      <c r="K8" s="81"/>
      <c r="L8" s="81"/>
      <c r="M8" s="81"/>
    </row>
    <row r="9" spans="1:20" ht="19.5" thickBot="1" x14ac:dyDescent="0.45">
      <c r="B9" s="4"/>
      <c r="C9" s="39"/>
      <c r="D9" s="79" t="s">
        <v>4</v>
      </c>
      <c r="E9" s="79"/>
      <c r="F9" s="79"/>
      <c r="G9" s="79"/>
      <c r="H9" s="79"/>
      <c r="I9" s="39" t="s">
        <v>273</v>
      </c>
      <c r="J9" s="80" t="s">
        <v>5</v>
      </c>
      <c r="K9" s="81"/>
      <c r="L9" s="81"/>
      <c r="M9" s="81"/>
    </row>
    <row r="10" spans="1:20" ht="18" customHeight="1" thickBot="1" x14ac:dyDescent="0.45">
      <c r="A10" s="13"/>
      <c r="C10" s="39"/>
      <c r="D10" s="79" t="s">
        <v>6</v>
      </c>
      <c r="E10" s="79"/>
      <c r="F10" s="79"/>
      <c r="G10" s="79"/>
      <c r="H10" s="79"/>
      <c r="I10" s="39"/>
      <c r="J10" s="80" t="s">
        <v>228</v>
      </c>
      <c r="K10" s="81"/>
      <c r="L10" s="81"/>
      <c r="M10" s="81"/>
    </row>
    <row r="11" spans="1:20" ht="18" customHeight="1" thickBot="1" x14ac:dyDescent="0.45">
      <c r="A11" s="13"/>
      <c r="C11" s="39"/>
      <c r="D11" s="79" t="s">
        <v>7</v>
      </c>
      <c r="E11" s="79"/>
      <c r="F11" s="79"/>
      <c r="G11" s="79"/>
      <c r="H11" s="79"/>
      <c r="I11" s="39"/>
      <c r="J11" s="80" t="s">
        <v>8</v>
      </c>
      <c r="K11" s="81"/>
      <c r="L11" s="81"/>
      <c r="M11" s="81"/>
    </row>
    <row r="12" spans="1:20" ht="19.5" thickBot="1" x14ac:dyDescent="0.45">
      <c r="A12" s="13"/>
      <c r="C12" s="39"/>
      <c r="D12" s="79" t="s">
        <v>9</v>
      </c>
      <c r="E12" s="79"/>
      <c r="F12" s="79"/>
      <c r="G12" s="79"/>
      <c r="H12" s="79"/>
      <c r="I12" s="39"/>
      <c r="J12" s="80" t="s">
        <v>10</v>
      </c>
      <c r="K12" s="81"/>
      <c r="L12" s="81"/>
      <c r="M12" s="81"/>
    </row>
    <row r="13" spans="1:20" ht="15" customHeight="1" x14ac:dyDescent="0.4">
      <c r="A13" s="13"/>
      <c r="C13" s="14" t="s">
        <v>11</v>
      </c>
      <c r="I13" s="13"/>
      <c r="J13" s="13"/>
      <c r="K13" s="13"/>
      <c r="L13" s="13"/>
      <c r="M13" s="13"/>
    </row>
    <row r="14" spans="1:20" ht="9" customHeight="1" x14ac:dyDescent="0.4">
      <c r="A14" s="13"/>
      <c r="C14" s="4"/>
      <c r="D14" s="13"/>
      <c r="E14" s="13"/>
      <c r="G14" s="4"/>
      <c r="H14" s="13"/>
      <c r="I14" s="13"/>
      <c r="K14" s="4"/>
      <c r="L14" s="13"/>
      <c r="M14" s="13"/>
    </row>
    <row r="15" spans="1:20" x14ac:dyDescent="0.4">
      <c r="B15" s="1" t="s">
        <v>12</v>
      </c>
      <c r="C15" s="1"/>
      <c r="D15" s="4"/>
      <c r="E15" s="4"/>
      <c r="F15" s="4"/>
      <c r="G15" s="4"/>
      <c r="H15" s="4"/>
      <c r="I15" s="4"/>
      <c r="J15" s="4"/>
      <c r="K15" s="4"/>
    </row>
    <row r="16" spans="1:20" ht="3.6" customHeight="1" thickBot="1" x14ac:dyDescent="0.45">
      <c r="B16" s="1"/>
      <c r="C16" s="1"/>
      <c r="D16" s="4"/>
      <c r="E16" s="4"/>
      <c r="F16" s="4"/>
      <c r="G16" s="4"/>
      <c r="H16" s="4"/>
      <c r="I16" s="4"/>
      <c r="J16" s="4"/>
      <c r="K16" s="4"/>
      <c r="R16" s="46"/>
      <c r="S16" s="46"/>
      <c r="T16" s="46"/>
    </row>
    <row r="17" spans="2:31" ht="19.5" thickBot="1" x14ac:dyDescent="0.45">
      <c r="B17" s="1"/>
      <c r="C17" s="81" t="s">
        <v>13</v>
      </c>
      <c r="D17" s="81"/>
      <c r="E17" s="81"/>
      <c r="F17" s="81"/>
      <c r="G17" s="83"/>
      <c r="H17" s="73"/>
      <c r="I17" s="73"/>
      <c r="J17" s="73"/>
      <c r="K17" s="73"/>
      <c r="L17" s="73"/>
      <c r="M17" s="73"/>
      <c r="R17" s="46"/>
      <c r="S17" s="46"/>
      <c r="T17" s="46"/>
    </row>
    <row r="18" spans="2:31" ht="19.5" thickBot="1" x14ac:dyDescent="0.45">
      <c r="B18" s="1"/>
      <c r="C18" s="81" t="s">
        <v>14</v>
      </c>
      <c r="D18" s="81"/>
      <c r="E18" s="81"/>
      <c r="F18" s="81"/>
      <c r="G18" s="83"/>
      <c r="H18" s="84"/>
      <c r="I18" s="84"/>
      <c r="J18" s="4" t="str">
        <f>IF(OR(C8="○",C9="○"),"室",IF(C10="○","戸",IF(OR(C11="○",C12="○",I8="○",I9="○",I10="○",I11="○",I12="○"),"人","（人/戸/室）")))</f>
        <v>（人/戸/室）</v>
      </c>
      <c r="Z18" s="47"/>
      <c r="AA18" s="47"/>
      <c r="AB18" s="47"/>
      <c r="AC18" s="47"/>
      <c r="AD18" s="47"/>
      <c r="AE18" s="47"/>
    </row>
    <row r="19" spans="2:31" ht="19.5" thickBot="1" x14ac:dyDescent="0.45">
      <c r="B19" s="1"/>
      <c r="C19" s="81" t="s">
        <v>15</v>
      </c>
      <c r="D19" s="81"/>
      <c r="E19" s="81"/>
      <c r="F19" s="81"/>
      <c r="G19" s="83"/>
      <c r="H19" s="73"/>
      <c r="I19" s="73"/>
      <c r="J19" s="4" t="s">
        <v>16</v>
      </c>
      <c r="Z19" s="47"/>
      <c r="AA19" s="47"/>
      <c r="AB19" s="47"/>
      <c r="AC19" s="47"/>
      <c r="AD19" s="47"/>
      <c r="AE19" s="47"/>
    </row>
    <row r="20" spans="2:31" ht="19.5" thickBot="1" x14ac:dyDescent="0.45">
      <c r="B20" s="1"/>
      <c r="C20" s="81" t="s">
        <v>17</v>
      </c>
      <c r="D20" s="81"/>
      <c r="E20" s="81"/>
      <c r="F20" s="81"/>
      <c r="G20" s="83"/>
      <c r="H20" s="73"/>
      <c r="I20" s="73"/>
      <c r="J20" s="4" t="s">
        <v>16</v>
      </c>
      <c r="Z20" s="47"/>
      <c r="AA20" s="47"/>
      <c r="AB20" s="47"/>
      <c r="AC20" s="47"/>
      <c r="AD20" s="47"/>
      <c r="AE20" s="47"/>
    </row>
    <row r="21" spans="2:31" ht="19.5" thickBot="1" x14ac:dyDescent="0.45">
      <c r="B21" s="1"/>
      <c r="C21" s="81" t="s">
        <v>252</v>
      </c>
      <c r="D21" s="81"/>
      <c r="E21" s="81"/>
      <c r="F21" s="81"/>
      <c r="G21" s="83"/>
      <c r="H21" s="73"/>
      <c r="I21" s="73"/>
      <c r="J21" s="4" t="s">
        <v>16</v>
      </c>
      <c r="K21" s="77" t="str">
        <f>IF(OR(I11="○",I12="○"), "※5) は、特養は回答不要","")</f>
        <v/>
      </c>
      <c r="L21" s="77"/>
      <c r="M21" s="77"/>
      <c r="Z21" s="47"/>
      <c r="AA21" s="47"/>
      <c r="AB21" s="47"/>
      <c r="AC21" s="47"/>
      <c r="AD21" s="47"/>
      <c r="AE21" s="47"/>
    </row>
    <row r="22" spans="2:31" ht="9" customHeight="1" x14ac:dyDescent="0.4">
      <c r="B22" s="1"/>
      <c r="C22" s="2"/>
      <c r="D22" s="2"/>
      <c r="E22" s="2"/>
      <c r="F22" s="2"/>
      <c r="G22" s="2"/>
      <c r="H22" s="3"/>
      <c r="I22" s="3"/>
      <c r="Z22" s="47"/>
      <c r="AA22" s="47"/>
      <c r="AB22" s="47"/>
      <c r="AC22" s="47"/>
      <c r="AD22" s="47"/>
      <c r="AE22" s="47"/>
    </row>
    <row r="23" spans="2:31" ht="15" customHeight="1" x14ac:dyDescent="0.4">
      <c r="B23" s="1"/>
      <c r="C23" s="82" t="s">
        <v>255</v>
      </c>
      <c r="D23" s="82"/>
      <c r="E23" s="82"/>
      <c r="F23" s="82"/>
      <c r="G23" s="82"/>
      <c r="H23" s="82"/>
      <c r="I23" s="82"/>
      <c r="J23" s="82"/>
      <c r="K23" s="82"/>
      <c r="L23" s="82"/>
      <c r="M23" s="82"/>
      <c r="N23" s="82"/>
      <c r="O23" s="45"/>
      <c r="Z23" s="47"/>
      <c r="AA23" s="47"/>
      <c r="AB23" s="47"/>
      <c r="AC23" s="47"/>
      <c r="AD23" s="47"/>
      <c r="AE23" s="47"/>
    </row>
    <row r="24" spans="2:31" ht="15" customHeight="1" x14ac:dyDescent="0.4">
      <c r="B24" s="1"/>
      <c r="C24" s="82"/>
      <c r="D24" s="82"/>
      <c r="E24" s="82"/>
      <c r="F24" s="82"/>
      <c r="G24" s="82"/>
      <c r="H24" s="82"/>
      <c r="I24" s="82"/>
      <c r="J24" s="82"/>
      <c r="K24" s="82"/>
      <c r="L24" s="82"/>
      <c r="M24" s="82"/>
      <c r="N24" s="82"/>
      <c r="O24" s="45"/>
      <c r="R24" s="46"/>
      <c r="S24" s="46"/>
      <c r="T24" s="46"/>
    </row>
    <row r="25" spans="2:31" ht="15" customHeight="1" x14ac:dyDescent="0.4">
      <c r="B25" s="1"/>
      <c r="C25" s="14" t="s">
        <v>18</v>
      </c>
      <c r="D25" s="14"/>
      <c r="E25" s="14"/>
      <c r="F25" s="14"/>
      <c r="G25" s="14"/>
      <c r="H25" s="14"/>
      <c r="I25" s="14"/>
      <c r="J25" s="14"/>
      <c r="K25" s="14"/>
      <c r="L25" s="14"/>
      <c r="R25" s="46"/>
      <c r="S25" s="46"/>
      <c r="T25" s="46"/>
    </row>
    <row r="26" spans="2:31" ht="15" customHeight="1" x14ac:dyDescent="0.4">
      <c r="B26" s="1"/>
      <c r="C26" s="14" t="s">
        <v>19</v>
      </c>
      <c r="D26" s="14"/>
      <c r="E26" s="14"/>
      <c r="F26" s="14"/>
      <c r="G26" s="14"/>
      <c r="H26" s="14"/>
      <c r="I26" s="14"/>
      <c r="J26" s="14"/>
      <c r="K26" s="14"/>
      <c r="L26" s="14"/>
      <c r="R26" s="46"/>
      <c r="S26" s="46"/>
      <c r="T26" s="46"/>
    </row>
    <row r="27" spans="2:31" ht="12.6" customHeight="1" x14ac:dyDescent="0.4">
      <c r="B27" s="4"/>
      <c r="C27" s="14"/>
      <c r="D27" s="14"/>
      <c r="E27" s="14"/>
      <c r="F27" s="14"/>
      <c r="G27" s="14"/>
      <c r="H27" s="14"/>
      <c r="I27" s="14"/>
      <c r="J27" s="14"/>
      <c r="K27" s="14"/>
      <c r="L27" s="14"/>
      <c r="R27" s="46"/>
      <c r="S27" s="46"/>
      <c r="T27" s="46"/>
    </row>
    <row r="28" spans="2:31" ht="15" customHeight="1" x14ac:dyDescent="0.4">
      <c r="B28" s="55" t="s">
        <v>276</v>
      </c>
      <c r="C28" s="4"/>
      <c r="D28" s="4"/>
      <c r="E28" s="4"/>
      <c r="F28" s="4"/>
      <c r="G28" s="4"/>
      <c r="H28" s="4"/>
      <c r="I28" s="4"/>
      <c r="J28" s="4"/>
      <c r="K28" s="4"/>
      <c r="L28" s="14"/>
      <c r="R28" s="46"/>
      <c r="S28" s="46"/>
      <c r="T28" s="46"/>
    </row>
    <row r="29" spans="2:31" ht="15" customHeight="1" x14ac:dyDescent="0.4">
      <c r="B29" s="4"/>
      <c r="C29" s="61" t="s">
        <v>277</v>
      </c>
      <c r="D29" s="61"/>
      <c r="E29" s="61"/>
      <c r="F29" s="61" t="s">
        <v>278</v>
      </c>
      <c r="G29" s="61"/>
      <c r="H29" s="61"/>
      <c r="I29" s="61" t="s">
        <v>279</v>
      </c>
      <c r="J29" s="61"/>
      <c r="K29" s="61"/>
      <c r="L29" s="14"/>
      <c r="R29" s="46" t="s">
        <v>338</v>
      </c>
      <c r="S29" s="46" t="s">
        <v>339</v>
      </c>
      <c r="T29" s="46" t="s">
        <v>340</v>
      </c>
      <c r="U29" s="47" t="s">
        <v>341</v>
      </c>
      <c r="V29" s="47" t="s">
        <v>342</v>
      </c>
    </row>
    <row r="30" spans="2:31" ht="15" customHeight="1" x14ac:dyDescent="0.4">
      <c r="B30" s="4"/>
      <c r="C30" s="61" t="s">
        <v>280</v>
      </c>
      <c r="D30" s="61"/>
      <c r="E30" s="61"/>
      <c r="F30" s="61" t="s">
        <v>281</v>
      </c>
      <c r="G30" s="61"/>
      <c r="H30" s="61"/>
      <c r="I30" s="61"/>
      <c r="J30" s="61"/>
      <c r="K30" s="61"/>
      <c r="L30" s="14"/>
    </row>
    <row r="31" spans="2:31" ht="3.95" customHeight="1" thickBot="1" x14ac:dyDescent="0.45">
      <c r="B31" s="4"/>
      <c r="C31" s="4"/>
      <c r="D31" s="4"/>
      <c r="E31" s="4"/>
      <c r="F31" s="4"/>
      <c r="G31" s="4"/>
      <c r="H31" s="4"/>
      <c r="I31" s="4"/>
      <c r="J31" s="4"/>
      <c r="K31" s="4"/>
      <c r="L31" s="14"/>
    </row>
    <row r="32" spans="2:31" ht="15" customHeight="1" thickBot="1" x14ac:dyDescent="0.45">
      <c r="B32" s="4"/>
      <c r="C32" s="4"/>
      <c r="D32" s="4"/>
      <c r="E32" s="4"/>
      <c r="F32" s="4"/>
      <c r="G32" s="4"/>
      <c r="H32" s="4" t="s">
        <v>282</v>
      </c>
      <c r="I32" s="62"/>
      <c r="J32" s="63"/>
      <c r="K32" s="64"/>
      <c r="L32" s="14"/>
    </row>
    <row r="33" spans="2:25" ht="12.6" customHeight="1" x14ac:dyDescent="0.4">
      <c r="B33" s="4"/>
      <c r="C33" s="4"/>
      <c r="D33" s="4"/>
      <c r="E33" s="4"/>
      <c r="F33" s="4"/>
      <c r="G33" s="4"/>
      <c r="H33" s="4"/>
      <c r="I33" s="4"/>
      <c r="J33" s="4"/>
      <c r="K33" s="4"/>
      <c r="L33" s="14"/>
    </row>
    <row r="34" spans="2:25" ht="15" customHeight="1" x14ac:dyDescent="0.4">
      <c r="B34" s="55" t="s">
        <v>283</v>
      </c>
      <c r="C34" s="4"/>
      <c r="D34" s="4"/>
      <c r="E34" s="4"/>
      <c r="F34" s="4"/>
      <c r="G34" s="4"/>
      <c r="H34" s="4"/>
      <c r="I34" s="4"/>
      <c r="J34" s="4"/>
      <c r="K34" s="4"/>
      <c r="L34" s="14"/>
    </row>
    <row r="35" spans="2:25" ht="15" customHeight="1" x14ac:dyDescent="0.4">
      <c r="B35" s="4"/>
      <c r="C35" s="61" t="s">
        <v>403</v>
      </c>
      <c r="D35" s="61"/>
      <c r="E35" s="61"/>
      <c r="F35" s="61" t="s">
        <v>404</v>
      </c>
      <c r="G35" s="61"/>
      <c r="H35" s="61"/>
      <c r="I35" s="61" t="s">
        <v>286</v>
      </c>
      <c r="J35" s="61"/>
      <c r="K35" s="61"/>
      <c r="L35" s="14"/>
      <c r="R35" s="47" t="s">
        <v>406</v>
      </c>
      <c r="S35" s="47" t="s">
        <v>405</v>
      </c>
      <c r="T35" s="47" t="s">
        <v>345</v>
      </c>
      <c r="U35" s="47" t="s">
        <v>346</v>
      </c>
      <c r="V35" s="49" t="s">
        <v>347</v>
      </c>
      <c r="W35" s="49" t="s">
        <v>348</v>
      </c>
      <c r="X35" s="49"/>
      <c r="Y35" s="49"/>
    </row>
    <row r="36" spans="2:25" ht="15" customHeight="1" x14ac:dyDescent="0.4">
      <c r="B36" s="4"/>
      <c r="C36" s="61" t="s">
        <v>287</v>
      </c>
      <c r="D36" s="61"/>
      <c r="E36" s="61"/>
      <c r="F36" s="61" t="s">
        <v>288</v>
      </c>
      <c r="G36" s="61"/>
      <c r="H36" s="61"/>
      <c r="I36" s="61" t="s">
        <v>418</v>
      </c>
      <c r="J36" s="61"/>
      <c r="K36" s="61"/>
      <c r="L36" s="14"/>
    </row>
    <row r="37" spans="2:25" ht="3.95" customHeight="1" thickBot="1" x14ac:dyDescent="0.45">
      <c r="B37" s="4"/>
      <c r="C37" s="4"/>
      <c r="D37" s="4"/>
      <c r="E37" s="4"/>
      <c r="F37" s="4"/>
      <c r="G37" s="4"/>
      <c r="H37" s="4"/>
      <c r="I37" s="4"/>
      <c r="J37" s="4"/>
      <c r="K37" s="4"/>
      <c r="L37" s="14"/>
    </row>
    <row r="38" spans="2:25" ht="15" customHeight="1" thickBot="1" x14ac:dyDescent="0.45">
      <c r="B38" s="4"/>
      <c r="C38" s="4"/>
      <c r="D38" s="4"/>
      <c r="E38" s="4"/>
      <c r="F38" s="4"/>
      <c r="G38" s="4"/>
      <c r="H38" s="4" t="s">
        <v>291</v>
      </c>
      <c r="I38" s="68"/>
      <c r="J38" s="69"/>
      <c r="K38" s="70"/>
      <c r="L38" s="14"/>
    </row>
    <row r="39" spans="2:25" ht="12.6" customHeight="1" x14ac:dyDescent="0.4">
      <c r="B39" s="4"/>
      <c r="C39" s="4"/>
      <c r="D39" s="4"/>
      <c r="E39" s="4"/>
      <c r="F39" s="4"/>
      <c r="G39" s="4"/>
      <c r="H39" s="4"/>
      <c r="I39" s="4"/>
      <c r="J39" s="4"/>
      <c r="K39" s="4"/>
      <c r="L39" s="14"/>
    </row>
    <row r="40" spans="2:25" ht="15" customHeight="1" x14ac:dyDescent="0.4">
      <c r="B40" s="55" t="s">
        <v>289</v>
      </c>
      <c r="C40" s="4"/>
      <c r="D40" s="4"/>
      <c r="E40" s="4"/>
      <c r="F40" s="4"/>
      <c r="G40" s="4"/>
      <c r="H40" s="4"/>
      <c r="I40" s="4"/>
      <c r="J40" s="4"/>
      <c r="K40" s="4"/>
      <c r="L40" s="14"/>
    </row>
    <row r="41" spans="2:25" ht="15" customHeight="1" x14ac:dyDescent="0.4">
      <c r="B41" s="4"/>
      <c r="C41" s="61" t="s">
        <v>403</v>
      </c>
      <c r="D41" s="61"/>
      <c r="E41" s="61"/>
      <c r="F41" s="61" t="s">
        <v>404</v>
      </c>
      <c r="G41" s="61"/>
      <c r="H41" s="61"/>
      <c r="I41" s="61" t="s">
        <v>286</v>
      </c>
      <c r="J41" s="61"/>
      <c r="K41" s="61"/>
      <c r="L41" s="14"/>
      <c r="R41" s="47" t="s">
        <v>406</v>
      </c>
      <c r="S41" s="47" t="s">
        <v>405</v>
      </c>
      <c r="T41" s="47" t="s">
        <v>345</v>
      </c>
      <c r="U41" s="47" t="s">
        <v>346</v>
      </c>
      <c r="V41" s="49" t="s">
        <v>347</v>
      </c>
      <c r="W41" s="49" t="s">
        <v>348</v>
      </c>
      <c r="X41" s="49"/>
      <c r="Y41" s="49"/>
    </row>
    <row r="42" spans="2:25" ht="15" customHeight="1" x14ac:dyDescent="0.4">
      <c r="B42" s="4"/>
      <c r="C42" s="61" t="s">
        <v>287</v>
      </c>
      <c r="D42" s="61"/>
      <c r="E42" s="61"/>
      <c r="F42" s="61" t="s">
        <v>288</v>
      </c>
      <c r="G42" s="61"/>
      <c r="H42" s="61"/>
      <c r="I42" s="61" t="s">
        <v>418</v>
      </c>
      <c r="J42" s="61"/>
      <c r="K42" s="61"/>
      <c r="L42" s="14"/>
    </row>
    <row r="43" spans="2:25" ht="3.95" customHeight="1" thickBot="1" x14ac:dyDescent="0.45">
      <c r="B43" s="4"/>
      <c r="C43" s="4"/>
      <c r="D43" s="4"/>
      <c r="E43" s="4"/>
      <c r="F43" s="4"/>
      <c r="G43" s="4"/>
      <c r="H43" s="4"/>
      <c r="I43" s="4"/>
      <c r="J43" s="4"/>
      <c r="K43" s="4"/>
      <c r="L43" s="14"/>
    </row>
    <row r="44" spans="2:25" ht="15" customHeight="1" thickBot="1" x14ac:dyDescent="0.45">
      <c r="B44" s="4"/>
      <c r="C44" s="4"/>
      <c r="D44" s="4"/>
      <c r="E44" s="4"/>
      <c r="F44" s="4"/>
      <c r="G44" s="4"/>
      <c r="H44" s="4" t="s">
        <v>292</v>
      </c>
      <c r="I44" s="68"/>
      <c r="J44" s="69"/>
      <c r="K44" s="70"/>
      <c r="L44" s="14"/>
    </row>
    <row r="45" spans="2:25" ht="12.6" customHeight="1" x14ac:dyDescent="0.4">
      <c r="B45" s="4"/>
      <c r="C45" s="4"/>
      <c r="D45" s="4"/>
      <c r="E45" s="4"/>
      <c r="F45" s="4"/>
      <c r="G45" s="4"/>
      <c r="H45" s="4"/>
      <c r="I45" s="4"/>
      <c r="J45" s="4"/>
      <c r="K45" s="4"/>
      <c r="L45" s="14"/>
    </row>
    <row r="46" spans="2:25" ht="15" customHeight="1" x14ac:dyDescent="0.4">
      <c r="B46" s="55" t="s">
        <v>290</v>
      </c>
      <c r="C46" s="4"/>
      <c r="D46" s="4"/>
      <c r="E46" s="4"/>
      <c r="F46" s="4"/>
      <c r="G46" s="4"/>
      <c r="H46" s="4"/>
      <c r="I46" s="4"/>
      <c r="J46" s="4"/>
      <c r="K46" s="4"/>
      <c r="L46" s="14"/>
    </row>
    <row r="47" spans="2:25" ht="15" customHeight="1" x14ac:dyDescent="0.4">
      <c r="B47" s="4"/>
      <c r="C47" s="61" t="s">
        <v>358</v>
      </c>
      <c r="D47" s="61"/>
      <c r="E47" s="61"/>
      <c r="F47" s="61" t="s">
        <v>360</v>
      </c>
      <c r="G47" s="61"/>
      <c r="H47" s="61"/>
      <c r="I47" s="61" t="s">
        <v>362</v>
      </c>
      <c r="J47" s="61"/>
      <c r="K47" s="61"/>
      <c r="L47" s="14"/>
      <c r="R47" s="47" t="s">
        <v>357</v>
      </c>
      <c r="S47" s="47" t="s">
        <v>359</v>
      </c>
      <c r="T47" s="49" t="s">
        <v>361</v>
      </c>
      <c r="U47" s="47" t="s">
        <v>363</v>
      </c>
      <c r="V47" s="49" t="s">
        <v>365</v>
      </c>
      <c r="W47" s="49"/>
    </row>
    <row r="48" spans="2:25" ht="15" customHeight="1" x14ac:dyDescent="0.4">
      <c r="B48" s="4"/>
      <c r="C48" s="61" t="s">
        <v>364</v>
      </c>
      <c r="D48" s="61"/>
      <c r="E48" s="61"/>
      <c r="F48" s="61" t="s">
        <v>366</v>
      </c>
      <c r="G48" s="61"/>
      <c r="H48" s="61"/>
      <c r="I48" s="61"/>
      <c r="J48" s="61"/>
      <c r="K48" s="61"/>
      <c r="L48" s="14"/>
    </row>
    <row r="49" spans="2:25" ht="3.95" customHeight="1" thickBot="1" x14ac:dyDescent="0.45">
      <c r="B49" s="4"/>
      <c r="C49" s="4"/>
      <c r="D49" s="4"/>
      <c r="E49" s="4"/>
      <c r="F49" s="4"/>
      <c r="G49" s="4"/>
      <c r="H49" s="4"/>
      <c r="I49" s="4"/>
      <c r="J49" s="4"/>
      <c r="K49" s="4"/>
      <c r="L49" s="14"/>
    </row>
    <row r="50" spans="2:25" ht="15" customHeight="1" thickBot="1" x14ac:dyDescent="0.45">
      <c r="B50" s="4"/>
      <c r="C50" s="4"/>
      <c r="D50" s="4"/>
      <c r="E50" s="4"/>
      <c r="F50" s="4"/>
      <c r="G50" s="4"/>
      <c r="H50" s="4" t="s">
        <v>293</v>
      </c>
      <c r="I50" s="68"/>
      <c r="J50" s="69"/>
      <c r="K50" s="70"/>
      <c r="L50" s="14"/>
    </row>
    <row r="51" spans="2:25" ht="12.6" customHeight="1" x14ac:dyDescent="0.4">
      <c r="B51" s="4"/>
      <c r="C51" s="4"/>
      <c r="D51" s="4"/>
      <c r="E51" s="4"/>
      <c r="F51" s="4"/>
      <c r="G51" s="4"/>
      <c r="H51" s="4"/>
      <c r="I51" s="4"/>
      <c r="J51" s="4"/>
      <c r="K51" s="4"/>
      <c r="L51" s="14"/>
    </row>
    <row r="52" spans="2:25" ht="15" customHeight="1" x14ac:dyDescent="0.4">
      <c r="B52" s="55" t="s">
        <v>294</v>
      </c>
      <c r="C52" s="4"/>
      <c r="D52" s="4"/>
      <c r="E52" s="4"/>
      <c r="F52" s="4"/>
      <c r="G52" s="4"/>
      <c r="H52" s="4"/>
      <c r="I52" s="4"/>
      <c r="J52" s="4"/>
      <c r="K52" s="4"/>
      <c r="L52" s="14"/>
    </row>
    <row r="53" spans="2:25" ht="15" customHeight="1" x14ac:dyDescent="0.4">
      <c r="B53" s="4"/>
      <c r="C53" s="61" t="s">
        <v>284</v>
      </c>
      <c r="D53" s="61"/>
      <c r="E53" s="61"/>
      <c r="F53" s="61" t="s">
        <v>285</v>
      </c>
      <c r="G53" s="61"/>
      <c r="H53" s="61"/>
      <c r="I53" s="61" t="s">
        <v>286</v>
      </c>
      <c r="J53" s="61"/>
      <c r="K53" s="61"/>
      <c r="L53" s="14"/>
      <c r="R53" s="47" t="s">
        <v>343</v>
      </c>
      <c r="S53" s="47" t="s">
        <v>344</v>
      </c>
      <c r="T53" s="47" t="s">
        <v>345</v>
      </c>
      <c r="U53" s="47" t="s">
        <v>346</v>
      </c>
      <c r="V53" s="49" t="s">
        <v>347</v>
      </c>
      <c r="W53" s="49" t="s">
        <v>348</v>
      </c>
    </row>
    <row r="54" spans="2:25" ht="15" customHeight="1" x14ac:dyDescent="0.4">
      <c r="B54" s="4"/>
      <c r="C54" s="61" t="s">
        <v>287</v>
      </c>
      <c r="D54" s="61"/>
      <c r="E54" s="61"/>
      <c r="F54" s="61" t="s">
        <v>288</v>
      </c>
      <c r="G54" s="61"/>
      <c r="H54" s="61"/>
      <c r="I54" s="61" t="s">
        <v>418</v>
      </c>
      <c r="J54" s="61"/>
      <c r="K54" s="61"/>
      <c r="L54" s="14"/>
    </row>
    <row r="55" spans="2:25" ht="3.95" customHeight="1" thickBot="1" x14ac:dyDescent="0.45">
      <c r="B55" s="4"/>
      <c r="C55" s="4"/>
      <c r="D55" s="4"/>
      <c r="E55" s="4"/>
      <c r="F55" s="4"/>
      <c r="G55" s="4"/>
      <c r="H55" s="4"/>
      <c r="I55" s="4"/>
      <c r="J55" s="4"/>
      <c r="K55" s="4"/>
      <c r="L55" s="14"/>
    </row>
    <row r="56" spans="2:25" ht="15" customHeight="1" thickBot="1" x14ac:dyDescent="0.45">
      <c r="B56" s="4"/>
      <c r="C56" s="4"/>
      <c r="D56" s="4"/>
      <c r="E56" s="4"/>
      <c r="F56" s="4"/>
      <c r="G56" s="4"/>
      <c r="H56" s="4" t="s">
        <v>295</v>
      </c>
      <c r="I56" s="68"/>
      <c r="J56" s="69"/>
      <c r="K56" s="70"/>
      <c r="L56" s="14"/>
    </row>
    <row r="57" spans="2:25" ht="10.15" customHeight="1" x14ac:dyDescent="0.4">
      <c r="B57" s="4"/>
      <c r="C57" s="4"/>
      <c r="D57" s="4"/>
      <c r="E57" s="4"/>
      <c r="F57" s="4"/>
      <c r="G57" s="4"/>
      <c r="H57" s="4"/>
      <c r="I57" s="4"/>
      <c r="J57" s="4"/>
      <c r="K57" s="4"/>
      <c r="L57" s="14"/>
    </row>
    <row r="58" spans="2:25" ht="15" customHeight="1" x14ac:dyDescent="0.4">
      <c r="B58" s="55" t="s">
        <v>296</v>
      </c>
      <c r="C58" s="4"/>
      <c r="D58" s="4"/>
      <c r="E58" s="4"/>
      <c r="F58" s="4"/>
      <c r="G58" s="4"/>
      <c r="H58" s="4"/>
      <c r="I58" s="4"/>
      <c r="J58" s="4"/>
      <c r="K58" s="4"/>
      <c r="L58" s="14"/>
    </row>
    <row r="59" spans="2:25" ht="15" customHeight="1" x14ac:dyDescent="0.4">
      <c r="B59" s="4"/>
      <c r="C59" s="61" t="s">
        <v>297</v>
      </c>
      <c r="D59" s="61"/>
      <c r="E59" s="61"/>
      <c r="F59" s="61" t="s">
        <v>298</v>
      </c>
      <c r="G59" s="61"/>
      <c r="H59" s="61"/>
      <c r="I59" s="61" t="s">
        <v>299</v>
      </c>
      <c r="J59" s="61"/>
      <c r="K59" s="61"/>
      <c r="L59" s="14"/>
      <c r="R59" s="47" t="s">
        <v>349</v>
      </c>
      <c r="S59" s="47" t="s">
        <v>350</v>
      </c>
      <c r="T59" s="47" t="s">
        <v>351</v>
      </c>
      <c r="U59" s="47" t="s">
        <v>352</v>
      </c>
      <c r="V59" s="49"/>
      <c r="W59" s="49"/>
      <c r="X59" s="49"/>
      <c r="Y59" s="49"/>
    </row>
    <row r="60" spans="2:25" ht="15" customHeight="1" x14ac:dyDescent="0.4">
      <c r="B60" s="4"/>
      <c r="C60" s="61" t="s">
        <v>300</v>
      </c>
      <c r="D60" s="61"/>
      <c r="E60" s="61"/>
      <c r="F60" s="65"/>
      <c r="G60" s="66"/>
      <c r="H60" s="66"/>
      <c r="I60" s="66"/>
      <c r="J60" s="66"/>
      <c r="K60" s="67"/>
      <c r="L60" s="14"/>
    </row>
    <row r="61" spans="2:25" ht="3.95" customHeight="1" thickBot="1" x14ac:dyDescent="0.45">
      <c r="B61" s="4"/>
      <c r="C61" s="4"/>
      <c r="D61" s="4"/>
      <c r="E61" s="4"/>
      <c r="F61" s="4"/>
      <c r="G61" s="4"/>
      <c r="H61" s="4"/>
      <c r="I61" s="4"/>
      <c r="J61" s="4"/>
      <c r="K61" s="4"/>
      <c r="L61" s="14"/>
    </row>
    <row r="62" spans="2:25" ht="15" customHeight="1" thickBot="1" x14ac:dyDescent="0.45">
      <c r="B62" s="4"/>
      <c r="C62" s="4"/>
      <c r="D62" s="4"/>
      <c r="E62" s="4"/>
      <c r="F62" s="4"/>
      <c r="G62" s="4"/>
      <c r="H62" s="4" t="s">
        <v>301</v>
      </c>
      <c r="I62" s="62"/>
      <c r="J62" s="63"/>
      <c r="K62" s="64"/>
      <c r="L62" s="14"/>
    </row>
    <row r="63" spans="2:25" ht="15" customHeight="1" x14ac:dyDescent="0.4">
      <c r="B63" s="4"/>
      <c r="C63" s="4"/>
      <c r="D63" s="4"/>
      <c r="E63" s="4"/>
      <c r="F63" s="4"/>
      <c r="G63" s="4"/>
      <c r="H63" s="4"/>
      <c r="I63" s="4"/>
      <c r="J63" s="4"/>
      <c r="K63" s="4"/>
      <c r="L63" s="14"/>
    </row>
    <row r="64" spans="2:25" ht="15" customHeight="1" x14ac:dyDescent="0.4">
      <c r="B64" s="55" t="s">
        <v>303</v>
      </c>
      <c r="C64" s="4"/>
      <c r="D64" s="4"/>
      <c r="E64" s="4"/>
      <c r="F64" s="4"/>
      <c r="G64" s="4"/>
      <c r="H64" s="4"/>
      <c r="I64" s="4"/>
      <c r="J64" s="4"/>
      <c r="K64" s="4"/>
      <c r="L64" s="14"/>
    </row>
    <row r="65" spans="2:25" ht="15" customHeight="1" thickBot="1" x14ac:dyDescent="0.45">
      <c r="B65" s="55" t="s">
        <v>302</v>
      </c>
      <c r="C65" s="4"/>
      <c r="D65" s="4"/>
      <c r="E65" s="4"/>
      <c r="F65" s="4"/>
      <c r="G65" s="4"/>
      <c r="H65" s="4"/>
      <c r="I65" s="4"/>
      <c r="J65" s="4"/>
      <c r="K65" s="4"/>
      <c r="L65" s="14"/>
    </row>
    <row r="66" spans="2:25" ht="15" customHeight="1" thickBot="1" x14ac:dyDescent="0.45">
      <c r="B66" s="4"/>
      <c r="C66" s="142" t="s">
        <v>304</v>
      </c>
      <c r="D66" s="142"/>
      <c r="E66" s="142"/>
      <c r="F66" s="142"/>
      <c r="G66" s="142"/>
      <c r="H66" s="142"/>
      <c r="I66" s="143"/>
      <c r="J66" s="87"/>
      <c r="K66" s="88"/>
      <c r="L66" s="47"/>
      <c r="R66" s="47" t="s">
        <v>353</v>
      </c>
    </row>
    <row r="67" spans="2:25" ht="15" customHeight="1" thickBot="1" x14ac:dyDescent="0.45">
      <c r="B67" s="4"/>
      <c r="C67" s="142" t="s">
        <v>305</v>
      </c>
      <c r="D67" s="142"/>
      <c r="E67" s="142"/>
      <c r="F67" s="142"/>
      <c r="G67" s="142"/>
      <c r="H67" s="142"/>
      <c r="I67" s="143"/>
      <c r="J67" s="87"/>
      <c r="K67" s="88"/>
      <c r="L67" s="47"/>
    </row>
    <row r="68" spans="2:25" ht="15" customHeight="1" thickBot="1" x14ac:dyDescent="0.45">
      <c r="B68" s="4"/>
      <c r="C68" s="142" t="s">
        <v>306</v>
      </c>
      <c r="D68" s="142"/>
      <c r="E68" s="142"/>
      <c r="F68" s="142"/>
      <c r="G68" s="142"/>
      <c r="H68" s="142"/>
      <c r="I68" s="143"/>
      <c r="J68" s="87"/>
      <c r="K68" s="88"/>
      <c r="L68" s="14"/>
    </row>
    <row r="69" spans="2:25" ht="15" customHeight="1" thickBot="1" x14ac:dyDescent="0.45">
      <c r="B69" s="4"/>
      <c r="C69" s="142" t="s">
        <v>307</v>
      </c>
      <c r="D69" s="142"/>
      <c r="E69" s="142"/>
      <c r="F69" s="142"/>
      <c r="G69" s="142"/>
      <c r="H69" s="142"/>
      <c r="I69" s="143"/>
      <c r="J69" s="87"/>
      <c r="K69" s="88"/>
      <c r="L69" s="14"/>
    </row>
    <row r="70" spans="2:25" ht="15" customHeight="1" thickBot="1" x14ac:dyDescent="0.45">
      <c r="B70" s="4"/>
      <c r="C70" s="142" t="s">
        <v>308</v>
      </c>
      <c r="D70" s="142"/>
      <c r="E70" s="142"/>
      <c r="F70" s="142"/>
      <c r="G70" s="142"/>
      <c r="H70" s="142"/>
      <c r="I70" s="143"/>
      <c r="J70" s="87"/>
      <c r="K70" s="88"/>
      <c r="L70" s="14"/>
    </row>
    <row r="71" spans="2:25" ht="15" customHeight="1" thickBot="1" x14ac:dyDescent="0.45">
      <c r="B71" s="4"/>
      <c r="C71" s="142" t="s">
        <v>309</v>
      </c>
      <c r="D71" s="142"/>
      <c r="E71" s="142"/>
      <c r="F71" s="142"/>
      <c r="G71" s="142"/>
      <c r="H71" s="142"/>
      <c r="I71" s="143"/>
      <c r="J71" s="87"/>
      <c r="K71" s="88"/>
      <c r="L71" s="14"/>
    </row>
    <row r="72" spans="2:25" ht="4.5" customHeight="1" x14ac:dyDescent="0.4">
      <c r="B72" s="4"/>
      <c r="C72" s="4"/>
      <c r="D72" s="4"/>
      <c r="E72" s="4"/>
      <c r="F72" s="4"/>
      <c r="G72" s="4"/>
      <c r="H72" s="4"/>
      <c r="I72" s="4"/>
      <c r="J72" s="4"/>
      <c r="K72" s="4"/>
      <c r="L72" s="14"/>
    </row>
    <row r="73" spans="2:25" ht="15" customHeight="1" thickBot="1" x14ac:dyDescent="0.45">
      <c r="B73" s="46" t="s">
        <v>310</v>
      </c>
      <c r="C73" s="47"/>
      <c r="D73" s="46"/>
      <c r="E73" s="46"/>
      <c r="F73" s="46"/>
      <c r="G73" s="46"/>
      <c r="H73" s="46"/>
      <c r="I73" s="46"/>
      <c r="J73" s="46"/>
      <c r="K73" s="46"/>
      <c r="L73" s="48"/>
    </row>
    <row r="74" spans="2:25" ht="15" customHeight="1" x14ac:dyDescent="0.4">
      <c r="B74" s="47"/>
      <c r="C74" s="129"/>
      <c r="D74" s="130"/>
      <c r="E74" s="130"/>
      <c r="F74" s="130"/>
      <c r="G74" s="130"/>
      <c r="H74" s="130"/>
      <c r="I74" s="130"/>
      <c r="J74" s="130"/>
      <c r="K74" s="131"/>
      <c r="L74" s="47"/>
    </row>
    <row r="75" spans="2:25" ht="15" customHeight="1" x14ac:dyDescent="0.4">
      <c r="B75" s="47"/>
      <c r="C75" s="132"/>
      <c r="D75" s="133"/>
      <c r="E75" s="133"/>
      <c r="F75" s="133"/>
      <c r="G75" s="133"/>
      <c r="H75" s="133"/>
      <c r="I75" s="133"/>
      <c r="J75" s="133"/>
      <c r="K75" s="134"/>
      <c r="L75" s="47"/>
    </row>
    <row r="76" spans="2:25" ht="15" customHeight="1" thickBot="1" x14ac:dyDescent="0.45">
      <c r="B76" s="47"/>
      <c r="C76" s="135"/>
      <c r="D76" s="136"/>
      <c r="E76" s="136"/>
      <c r="F76" s="136"/>
      <c r="G76" s="136"/>
      <c r="H76" s="136"/>
      <c r="I76" s="136"/>
      <c r="J76" s="136"/>
      <c r="K76" s="137"/>
      <c r="L76" s="47"/>
    </row>
    <row r="77" spans="2:25" ht="15" customHeight="1" x14ac:dyDescent="0.4">
      <c r="B77" s="4"/>
      <c r="C77" s="4"/>
      <c r="D77" s="4"/>
      <c r="E77" s="4"/>
      <c r="F77" s="4"/>
      <c r="G77" s="4"/>
      <c r="H77" s="4"/>
      <c r="I77" s="4"/>
      <c r="J77" s="4"/>
      <c r="K77" s="4"/>
      <c r="L77" s="14"/>
    </row>
    <row r="78" spans="2:25" ht="15" customHeight="1" x14ac:dyDescent="0.4">
      <c r="B78" s="55" t="s">
        <v>311</v>
      </c>
      <c r="C78" s="4"/>
      <c r="D78" s="4"/>
      <c r="E78" s="4"/>
      <c r="F78" s="4"/>
      <c r="G78" s="4"/>
      <c r="H78" s="4"/>
      <c r="I78" s="4"/>
      <c r="J78" s="4"/>
      <c r="K78" s="4"/>
      <c r="L78" s="14"/>
    </row>
    <row r="79" spans="2:25" ht="15" customHeight="1" x14ac:dyDescent="0.4">
      <c r="B79" s="4"/>
      <c r="C79" s="138" t="s">
        <v>312</v>
      </c>
      <c r="D79" s="138"/>
      <c r="E79" s="138"/>
      <c r="F79" s="138" t="s">
        <v>313</v>
      </c>
      <c r="G79" s="138"/>
      <c r="H79" s="138"/>
      <c r="I79" s="47"/>
      <c r="J79" s="47"/>
      <c r="K79" s="47"/>
      <c r="L79" s="14"/>
      <c r="R79" s="47" t="s">
        <v>312</v>
      </c>
      <c r="S79" s="47" t="s">
        <v>313</v>
      </c>
      <c r="X79" s="49"/>
      <c r="Y79" s="49"/>
    </row>
    <row r="80" spans="2:25" ht="4.5" customHeight="1" thickBot="1" x14ac:dyDescent="0.45">
      <c r="B80" s="4"/>
      <c r="C80" s="47"/>
      <c r="D80" s="47"/>
      <c r="E80" s="47"/>
      <c r="F80" s="47"/>
      <c r="G80" s="47"/>
      <c r="H80" s="47"/>
      <c r="I80" s="47"/>
      <c r="J80" s="47"/>
      <c r="K80" s="47"/>
      <c r="L80" s="14"/>
    </row>
    <row r="81" spans="2:18" ht="15" customHeight="1" thickBot="1" x14ac:dyDescent="0.45">
      <c r="B81" s="4"/>
      <c r="C81" s="14"/>
      <c r="D81" s="14"/>
      <c r="E81" s="14"/>
      <c r="F81" s="14"/>
      <c r="G81" s="14"/>
      <c r="H81" s="14" t="s">
        <v>314</v>
      </c>
      <c r="I81" s="139"/>
      <c r="J81" s="140"/>
      <c r="K81" s="141"/>
      <c r="L81" s="14"/>
    </row>
    <row r="82" spans="2:18" ht="15" customHeight="1" x14ac:dyDescent="0.4">
      <c r="B82" s="4"/>
      <c r="C82" s="14"/>
      <c r="D82" s="14"/>
      <c r="E82" s="14"/>
      <c r="F82" s="14"/>
      <c r="G82" s="14"/>
      <c r="H82" s="14"/>
      <c r="I82" s="14"/>
      <c r="J82" s="14"/>
      <c r="K82" s="14"/>
      <c r="L82" s="14"/>
    </row>
    <row r="83" spans="2:18" ht="15" customHeight="1" x14ac:dyDescent="0.4">
      <c r="B83" s="60" t="s">
        <v>316</v>
      </c>
      <c r="C83" s="60"/>
      <c r="D83" s="60"/>
      <c r="E83" s="60"/>
      <c r="F83" s="60"/>
      <c r="G83" s="60"/>
      <c r="H83" s="60"/>
      <c r="I83" s="60"/>
      <c r="J83" s="52"/>
      <c r="K83" s="47"/>
      <c r="L83" s="47"/>
    </row>
    <row r="84" spans="2:18" ht="34.5" customHeight="1" x14ac:dyDescent="0.4">
      <c r="B84" s="160" t="s">
        <v>422</v>
      </c>
      <c r="C84" s="160"/>
      <c r="D84" s="160"/>
      <c r="E84" s="160"/>
      <c r="F84" s="160"/>
      <c r="G84" s="160"/>
      <c r="H84" s="160"/>
      <c r="I84" s="160"/>
      <c r="J84" s="160"/>
      <c r="K84" s="160"/>
      <c r="L84" s="57"/>
    </row>
    <row r="85" spans="2:18" ht="15" customHeight="1" thickBot="1" x14ac:dyDescent="0.45">
      <c r="B85" s="56" t="s">
        <v>315</v>
      </c>
      <c r="C85" s="56"/>
      <c r="D85" s="56"/>
      <c r="E85" s="56"/>
      <c r="F85" s="56"/>
      <c r="G85" s="56"/>
      <c r="H85" s="56"/>
      <c r="I85" s="56"/>
      <c r="J85" s="56"/>
      <c r="K85" s="56"/>
      <c r="L85" s="56"/>
    </row>
    <row r="86" spans="2:18" ht="15" customHeight="1" thickBot="1" x14ac:dyDescent="0.45">
      <c r="B86" s="57"/>
      <c r="C86" s="146" t="s">
        <v>317</v>
      </c>
      <c r="D86" s="147"/>
      <c r="E86" s="147"/>
      <c r="F86" s="147"/>
      <c r="G86" s="147"/>
      <c r="H86" s="147"/>
      <c r="I86" s="147"/>
      <c r="J86" s="144"/>
      <c r="K86" s="145"/>
      <c r="R86" s="47" t="s">
        <v>353</v>
      </c>
    </row>
    <row r="87" spans="2:18" ht="15" customHeight="1" thickBot="1" x14ac:dyDescent="0.45">
      <c r="B87" s="57"/>
      <c r="C87" s="146" t="s">
        <v>318</v>
      </c>
      <c r="D87" s="147"/>
      <c r="E87" s="147"/>
      <c r="F87" s="147"/>
      <c r="G87" s="147"/>
      <c r="H87" s="147"/>
      <c r="I87" s="147"/>
      <c r="J87" s="144"/>
      <c r="K87" s="145"/>
    </row>
    <row r="88" spans="2:18" ht="32.1" customHeight="1" thickBot="1" x14ac:dyDescent="0.45">
      <c r="B88" s="57"/>
      <c r="C88" s="146" t="s">
        <v>419</v>
      </c>
      <c r="D88" s="147"/>
      <c r="E88" s="147"/>
      <c r="F88" s="147"/>
      <c r="G88" s="147"/>
      <c r="H88" s="147"/>
      <c r="I88" s="147"/>
      <c r="J88" s="144"/>
      <c r="K88" s="145"/>
    </row>
    <row r="89" spans="2:18" ht="32.1" customHeight="1" thickBot="1" x14ac:dyDescent="0.45">
      <c r="B89" s="57"/>
      <c r="C89" s="146" t="s">
        <v>320</v>
      </c>
      <c r="D89" s="147"/>
      <c r="E89" s="147"/>
      <c r="F89" s="147"/>
      <c r="G89" s="147"/>
      <c r="H89" s="147"/>
      <c r="I89" s="147"/>
      <c r="J89" s="144"/>
      <c r="K89" s="145"/>
    </row>
    <row r="90" spans="2:18" ht="15" customHeight="1" thickBot="1" x14ac:dyDescent="0.45">
      <c r="B90" s="57"/>
      <c r="C90" s="146" t="s">
        <v>321</v>
      </c>
      <c r="D90" s="147"/>
      <c r="E90" s="147"/>
      <c r="F90" s="147"/>
      <c r="G90" s="147"/>
      <c r="H90" s="147"/>
      <c r="I90" s="147"/>
      <c r="J90" s="144"/>
      <c r="K90" s="145"/>
    </row>
    <row r="91" spans="2:18" ht="15" customHeight="1" thickBot="1" x14ac:dyDescent="0.45">
      <c r="B91" s="57"/>
      <c r="C91" s="146" t="s">
        <v>309</v>
      </c>
      <c r="D91" s="147"/>
      <c r="E91" s="147"/>
      <c r="F91" s="147"/>
      <c r="G91" s="147"/>
      <c r="H91" s="147"/>
      <c r="I91" s="147"/>
      <c r="J91" s="144"/>
      <c r="K91" s="145"/>
    </row>
    <row r="92" spans="2:18" ht="4.5" customHeight="1" x14ac:dyDescent="0.4">
      <c r="B92" s="4"/>
      <c r="C92" s="4"/>
      <c r="D92" s="4"/>
      <c r="E92" s="4"/>
      <c r="F92" s="4"/>
      <c r="G92" s="4"/>
      <c r="H92" s="4"/>
      <c r="I92" s="4"/>
      <c r="J92" s="4"/>
      <c r="K92" s="4"/>
      <c r="L92" s="4"/>
    </row>
    <row r="93" spans="2:18" ht="15" customHeight="1" thickBot="1" x14ac:dyDescent="0.45">
      <c r="B93" s="46" t="s">
        <v>322</v>
      </c>
      <c r="C93" s="4"/>
      <c r="D93" s="4"/>
      <c r="E93" s="4"/>
      <c r="F93" s="4"/>
      <c r="G93" s="4"/>
      <c r="H93" s="4"/>
      <c r="I93" s="4"/>
      <c r="J93" s="4"/>
      <c r="K93" s="4"/>
      <c r="L93" s="4"/>
    </row>
    <row r="94" spans="2:18" ht="15" customHeight="1" thickBot="1" x14ac:dyDescent="0.45">
      <c r="B94" s="4"/>
      <c r="C94" s="117" t="s">
        <v>323</v>
      </c>
      <c r="D94" s="117"/>
      <c r="E94" s="117"/>
      <c r="F94" s="118"/>
      <c r="G94" s="87"/>
      <c r="H94" s="161"/>
      <c r="I94" s="161"/>
      <c r="J94" s="161"/>
      <c r="K94" s="88"/>
      <c r="L94" s="4"/>
    </row>
    <row r="95" spans="2:18" ht="4.5" customHeight="1" x14ac:dyDescent="0.4">
      <c r="B95" s="4"/>
      <c r="C95" s="4"/>
      <c r="D95" s="4"/>
      <c r="E95" s="4"/>
      <c r="F95" s="4"/>
      <c r="G95" s="4"/>
      <c r="H95" s="4"/>
      <c r="I95" s="4"/>
      <c r="J95" s="4"/>
      <c r="K95" s="4"/>
      <c r="L95" s="4"/>
    </row>
    <row r="96" spans="2:18" ht="15" customHeight="1" thickBot="1" x14ac:dyDescent="0.45">
      <c r="B96" s="46" t="s">
        <v>324</v>
      </c>
      <c r="C96" s="4"/>
      <c r="D96" s="4"/>
      <c r="E96" s="4"/>
      <c r="F96" s="4"/>
      <c r="G96" s="4"/>
      <c r="H96" s="4"/>
      <c r="I96" s="4"/>
      <c r="J96" s="4"/>
      <c r="K96" s="4"/>
      <c r="L96" s="4"/>
    </row>
    <row r="97" spans="2:20" ht="15" customHeight="1" thickBot="1" x14ac:dyDescent="0.45">
      <c r="B97" s="4"/>
      <c r="C97" s="162" t="s">
        <v>325</v>
      </c>
      <c r="D97" s="162"/>
      <c r="E97" s="163"/>
      <c r="F97" s="87"/>
      <c r="G97" s="161"/>
      <c r="H97" s="88"/>
      <c r="I97" s="47"/>
      <c r="J97" s="47"/>
      <c r="K97" s="47"/>
      <c r="L97" s="4"/>
      <c r="R97" s="47" t="s">
        <v>388</v>
      </c>
      <c r="S97" s="47" t="s">
        <v>389</v>
      </c>
      <c r="T97" s="47" t="s">
        <v>390</v>
      </c>
    </row>
    <row r="98" spans="2:20" ht="15" customHeight="1" x14ac:dyDescent="0.4">
      <c r="B98" s="4"/>
      <c r="C98" s="117" t="s">
        <v>326</v>
      </c>
      <c r="D98" s="117"/>
      <c r="E98" s="118"/>
      <c r="F98" s="164"/>
      <c r="G98" s="165"/>
      <c r="H98" s="165"/>
      <c r="I98" s="165"/>
      <c r="J98" s="165"/>
      <c r="K98" s="166"/>
      <c r="L98" s="4"/>
    </row>
    <row r="99" spans="2:20" ht="15" customHeight="1" thickBot="1" x14ac:dyDescent="0.45">
      <c r="B99" s="4"/>
      <c r="C99" s="117"/>
      <c r="D99" s="117"/>
      <c r="E99" s="118"/>
      <c r="F99" s="167"/>
      <c r="G99" s="168"/>
      <c r="H99" s="168"/>
      <c r="I99" s="168"/>
      <c r="J99" s="168"/>
      <c r="K99" s="169"/>
      <c r="L99" s="4"/>
    </row>
    <row r="100" spans="2:20" ht="4.5" customHeight="1" x14ac:dyDescent="0.4">
      <c r="B100" s="4"/>
      <c r="C100" s="4"/>
      <c r="D100" s="4"/>
      <c r="E100" s="4"/>
      <c r="F100" s="4"/>
      <c r="G100" s="4"/>
      <c r="H100" s="4"/>
      <c r="I100" s="4"/>
      <c r="J100" s="4"/>
      <c r="K100" s="4"/>
      <c r="L100" s="4"/>
    </row>
    <row r="101" spans="2:20" ht="15" customHeight="1" thickBot="1" x14ac:dyDescent="0.45">
      <c r="B101" s="46" t="s">
        <v>310</v>
      </c>
      <c r="C101" s="47"/>
      <c r="D101" s="46"/>
      <c r="E101" s="46"/>
      <c r="F101" s="46"/>
      <c r="G101" s="46"/>
      <c r="H101" s="46"/>
      <c r="I101" s="46"/>
      <c r="J101" s="46"/>
      <c r="K101" s="46"/>
      <c r="L101" s="4"/>
    </row>
    <row r="102" spans="2:20" ht="15" customHeight="1" x14ac:dyDescent="0.4">
      <c r="B102" s="47"/>
      <c r="C102" s="129"/>
      <c r="D102" s="130"/>
      <c r="E102" s="130"/>
      <c r="F102" s="130"/>
      <c r="G102" s="130"/>
      <c r="H102" s="130"/>
      <c r="I102" s="130"/>
      <c r="J102" s="130"/>
      <c r="K102" s="131"/>
      <c r="L102" s="4"/>
    </row>
    <row r="103" spans="2:20" ht="15" customHeight="1" x14ac:dyDescent="0.4">
      <c r="B103" s="47"/>
      <c r="C103" s="132"/>
      <c r="D103" s="133"/>
      <c r="E103" s="133"/>
      <c r="F103" s="133"/>
      <c r="G103" s="133"/>
      <c r="H103" s="133"/>
      <c r="I103" s="133"/>
      <c r="J103" s="133"/>
      <c r="K103" s="134"/>
      <c r="L103" s="4"/>
    </row>
    <row r="104" spans="2:20" ht="15" customHeight="1" thickBot="1" x14ac:dyDescent="0.45">
      <c r="B104" s="47"/>
      <c r="C104" s="135"/>
      <c r="D104" s="136"/>
      <c r="E104" s="136"/>
      <c r="F104" s="136"/>
      <c r="G104" s="136"/>
      <c r="H104" s="136"/>
      <c r="I104" s="136"/>
      <c r="J104" s="136"/>
      <c r="K104" s="137"/>
      <c r="L104" s="4"/>
    </row>
    <row r="105" spans="2:20" customFormat="1" ht="15" customHeight="1" x14ac:dyDescent="0.4">
      <c r="B105" s="47"/>
      <c r="C105" s="47"/>
      <c r="D105" s="47"/>
      <c r="E105" s="47"/>
      <c r="F105" s="47"/>
      <c r="G105" s="47"/>
      <c r="H105" s="47"/>
      <c r="I105" s="47"/>
      <c r="J105" s="47"/>
      <c r="K105" s="47"/>
      <c r="L105" s="47"/>
    </row>
    <row r="106" spans="2:20" ht="15" customHeight="1" x14ac:dyDescent="0.4">
      <c r="B106" s="58" t="s">
        <v>337</v>
      </c>
      <c r="C106" s="58"/>
      <c r="D106" s="58"/>
      <c r="E106" s="58"/>
      <c r="F106" s="58"/>
      <c r="G106" s="58"/>
      <c r="H106" s="58"/>
      <c r="I106" s="58"/>
      <c r="J106" s="52"/>
      <c r="K106" s="52"/>
      <c r="L106" s="47"/>
    </row>
    <row r="107" spans="2:20" ht="15" customHeight="1" x14ac:dyDescent="0.4">
      <c r="B107" s="59" t="s">
        <v>335</v>
      </c>
      <c r="C107" s="57"/>
      <c r="D107" s="57"/>
      <c r="E107" s="57"/>
      <c r="F107" s="57"/>
      <c r="G107" s="57"/>
      <c r="H107" s="57"/>
      <c r="I107" s="57"/>
      <c r="J107" s="57"/>
      <c r="K107" s="57"/>
      <c r="L107" s="57"/>
    </row>
    <row r="108" spans="2:20" ht="15" customHeight="1" x14ac:dyDescent="0.4">
      <c r="B108" s="56" t="s">
        <v>315</v>
      </c>
      <c r="C108" s="56"/>
      <c r="D108" s="56"/>
      <c r="E108" s="56"/>
      <c r="F108" s="56"/>
      <c r="G108" s="56"/>
      <c r="H108" s="56"/>
      <c r="I108" s="56"/>
      <c r="J108" s="56"/>
      <c r="K108" s="56"/>
      <c r="L108" s="56"/>
    </row>
    <row r="109" spans="2:20" ht="15" customHeight="1" x14ac:dyDescent="0.4">
      <c r="B109" s="57"/>
      <c r="C109" s="146" t="s">
        <v>327</v>
      </c>
      <c r="D109" s="147"/>
      <c r="E109" s="147"/>
      <c r="F109" s="147"/>
      <c r="G109" s="147"/>
      <c r="H109" s="147"/>
      <c r="I109" s="148"/>
      <c r="J109" s="149"/>
      <c r="K109" s="150"/>
      <c r="R109" s="47" t="s">
        <v>353</v>
      </c>
    </row>
    <row r="110" spans="2:20" ht="15" customHeight="1" x14ac:dyDescent="0.4">
      <c r="B110" s="57"/>
      <c r="C110" s="146" t="s">
        <v>328</v>
      </c>
      <c r="D110" s="147"/>
      <c r="E110" s="147"/>
      <c r="F110" s="147"/>
      <c r="G110" s="147"/>
      <c r="H110" s="147"/>
      <c r="I110" s="148"/>
      <c r="J110" s="149"/>
      <c r="K110" s="150"/>
    </row>
    <row r="111" spans="2:20" ht="15" customHeight="1" x14ac:dyDescent="0.4">
      <c r="B111" s="57"/>
      <c r="C111" s="146" t="s">
        <v>329</v>
      </c>
      <c r="D111" s="147"/>
      <c r="E111" s="147"/>
      <c r="F111" s="147"/>
      <c r="G111" s="147"/>
      <c r="H111" s="147"/>
      <c r="I111" s="148"/>
      <c r="J111" s="149"/>
      <c r="K111" s="150"/>
    </row>
    <row r="112" spans="2:20" ht="15" customHeight="1" x14ac:dyDescent="0.4">
      <c r="B112" s="57"/>
      <c r="C112" s="146" t="s">
        <v>330</v>
      </c>
      <c r="D112" s="147"/>
      <c r="E112" s="147"/>
      <c r="F112" s="147"/>
      <c r="G112" s="147"/>
      <c r="H112" s="147"/>
      <c r="I112" s="148"/>
      <c r="J112" s="149"/>
      <c r="K112" s="150"/>
    </row>
    <row r="113" spans="2:13" ht="15" customHeight="1" x14ac:dyDescent="0.4">
      <c r="B113" s="57"/>
      <c r="C113" s="146" t="s">
        <v>331</v>
      </c>
      <c r="D113" s="147"/>
      <c r="E113" s="147"/>
      <c r="F113" s="147"/>
      <c r="G113" s="147"/>
      <c r="H113" s="147"/>
      <c r="I113" s="148"/>
      <c r="J113" s="149"/>
      <c r="K113" s="150"/>
    </row>
    <row r="114" spans="2:13" ht="15" customHeight="1" x14ac:dyDescent="0.4">
      <c r="B114" s="57"/>
      <c r="C114" s="146" t="s">
        <v>332</v>
      </c>
      <c r="D114" s="147"/>
      <c r="E114" s="147"/>
      <c r="F114" s="147"/>
      <c r="G114" s="147"/>
      <c r="H114" s="147"/>
      <c r="I114" s="148"/>
      <c r="J114" s="149"/>
      <c r="K114" s="150"/>
    </row>
    <row r="115" spans="2:13" ht="15" customHeight="1" x14ac:dyDescent="0.4">
      <c r="B115" s="57"/>
      <c r="C115" s="146" t="s">
        <v>333</v>
      </c>
      <c r="D115" s="147"/>
      <c r="E115" s="147"/>
      <c r="F115" s="147"/>
      <c r="G115" s="147"/>
      <c r="H115" s="147"/>
      <c r="I115" s="148"/>
      <c r="J115" s="149"/>
      <c r="K115" s="150"/>
    </row>
    <row r="116" spans="2:13" ht="15" customHeight="1" x14ac:dyDescent="0.4">
      <c r="B116" s="57"/>
      <c r="C116" s="146" t="s">
        <v>334</v>
      </c>
      <c r="D116" s="147"/>
      <c r="E116" s="147"/>
      <c r="F116" s="147"/>
      <c r="G116" s="147"/>
      <c r="H116" s="147"/>
      <c r="I116" s="148"/>
      <c r="J116" s="149"/>
      <c r="K116" s="150"/>
    </row>
    <row r="117" spans="2:13" ht="4.5" customHeight="1" x14ac:dyDescent="0.4">
      <c r="B117" s="4"/>
      <c r="C117" s="4"/>
      <c r="D117" s="4"/>
      <c r="E117" s="4"/>
      <c r="F117" s="4"/>
      <c r="G117" s="4"/>
      <c r="H117" s="4"/>
      <c r="I117" s="4"/>
      <c r="J117" s="4"/>
      <c r="K117" s="4"/>
      <c r="L117" s="4"/>
    </row>
    <row r="118" spans="2:13" ht="15" customHeight="1" thickBot="1" x14ac:dyDescent="0.45">
      <c r="B118" s="46" t="s">
        <v>336</v>
      </c>
      <c r="C118" s="47"/>
      <c r="D118" s="46"/>
      <c r="E118" s="46"/>
      <c r="F118" s="46"/>
      <c r="G118" s="46"/>
      <c r="H118" s="46"/>
      <c r="I118" s="46"/>
      <c r="J118" s="46"/>
      <c r="K118" s="46"/>
      <c r="L118" s="4"/>
    </row>
    <row r="119" spans="2:13" ht="15" customHeight="1" x14ac:dyDescent="0.4">
      <c r="B119" s="47"/>
      <c r="C119" s="151"/>
      <c r="D119" s="152"/>
      <c r="E119" s="152"/>
      <c r="F119" s="152"/>
      <c r="G119" s="152"/>
      <c r="H119" s="152"/>
      <c r="I119" s="152"/>
      <c r="J119" s="152"/>
      <c r="K119" s="153"/>
      <c r="L119" s="14"/>
    </row>
    <row r="120" spans="2:13" ht="15" customHeight="1" x14ac:dyDescent="0.4">
      <c r="B120" s="47"/>
      <c r="C120" s="154"/>
      <c r="D120" s="155"/>
      <c r="E120" s="155"/>
      <c r="F120" s="155"/>
      <c r="G120" s="155"/>
      <c r="H120" s="155"/>
      <c r="I120" s="155"/>
      <c r="J120" s="155"/>
      <c r="K120" s="156"/>
      <c r="L120" s="14"/>
    </row>
    <row r="121" spans="2:13" ht="15" customHeight="1" thickBot="1" x14ac:dyDescent="0.45">
      <c r="B121" s="47"/>
      <c r="C121" s="157"/>
      <c r="D121" s="158"/>
      <c r="E121" s="158"/>
      <c r="F121" s="158"/>
      <c r="G121" s="158"/>
      <c r="H121" s="158"/>
      <c r="I121" s="158"/>
      <c r="J121" s="158"/>
      <c r="K121" s="159"/>
      <c r="L121" s="14"/>
    </row>
    <row r="122" spans="2:13" customFormat="1" ht="15" customHeight="1" x14ac:dyDescent="0.4"/>
    <row r="123" spans="2:13" ht="19.899999999999999" customHeight="1" x14ac:dyDescent="0.4">
      <c r="B123" s="1" t="s">
        <v>407</v>
      </c>
      <c r="C123" s="14"/>
      <c r="D123" s="14"/>
      <c r="E123" s="14"/>
      <c r="F123" s="14"/>
      <c r="G123" s="14"/>
      <c r="H123" s="14"/>
      <c r="I123" s="14"/>
      <c r="J123" s="14"/>
      <c r="K123" s="14"/>
      <c r="L123" s="14"/>
    </row>
    <row r="124" spans="2:13" ht="8.4499999999999993" customHeight="1" x14ac:dyDescent="0.4">
      <c r="B124" s="4"/>
      <c r="C124" s="4"/>
      <c r="D124" s="4"/>
      <c r="E124" s="4"/>
      <c r="F124" s="4"/>
      <c r="G124" s="4"/>
      <c r="H124" s="4"/>
      <c r="I124" s="4"/>
      <c r="J124" s="4"/>
      <c r="K124" s="4"/>
      <c r="L124" s="4"/>
    </row>
    <row r="125" spans="2:13" ht="36" customHeight="1" thickBot="1" x14ac:dyDescent="0.45">
      <c r="B125" s="4"/>
      <c r="C125" s="40" t="s">
        <v>20</v>
      </c>
      <c r="D125" s="33" t="s">
        <v>21</v>
      </c>
      <c r="E125" s="33" t="s">
        <v>22</v>
      </c>
      <c r="F125" s="33" t="s">
        <v>23</v>
      </c>
      <c r="G125" s="33" t="s">
        <v>24</v>
      </c>
      <c r="H125" s="33" t="s">
        <v>25</v>
      </c>
      <c r="I125" s="33" t="s">
        <v>26</v>
      </c>
      <c r="J125" s="33" t="s">
        <v>27</v>
      </c>
      <c r="K125" s="34" t="s">
        <v>28</v>
      </c>
      <c r="L125" s="40" t="s">
        <v>95</v>
      </c>
      <c r="M125" s="4"/>
    </row>
    <row r="126" spans="2:13" ht="19.5" thickBot="1" x14ac:dyDescent="0.45">
      <c r="B126" s="4"/>
      <c r="C126" s="35"/>
      <c r="D126" s="35"/>
      <c r="E126" s="35"/>
      <c r="F126" s="35"/>
      <c r="G126" s="35"/>
      <c r="H126" s="35"/>
      <c r="I126" s="35"/>
      <c r="J126" s="35"/>
      <c r="K126" s="35"/>
      <c r="L126" s="36">
        <f>SUM(C126:K126)</f>
        <v>0</v>
      </c>
      <c r="M126" s="4"/>
    </row>
    <row r="127" spans="2:13" ht="12" customHeight="1" x14ac:dyDescent="0.4">
      <c r="B127" s="4"/>
      <c r="C127" s="4"/>
      <c r="D127" s="4"/>
      <c r="E127" s="4"/>
      <c r="F127" s="4"/>
      <c r="G127" s="4"/>
      <c r="H127" s="4"/>
      <c r="I127" s="4"/>
      <c r="J127" s="4"/>
      <c r="K127" s="4"/>
    </row>
    <row r="128" spans="2:13" x14ac:dyDescent="0.4">
      <c r="B128" s="1" t="s">
        <v>408</v>
      </c>
      <c r="C128" s="14"/>
      <c r="D128" s="14"/>
      <c r="E128" s="4"/>
      <c r="F128" s="4"/>
      <c r="G128" s="4"/>
      <c r="H128" s="4"/>
      <c r="I128" s="4"/>
      <c r="J128" s="4"/>
      <c r="K128" s="4"/>
    </row>
    <row r="129" spans="2:25" ht="6" customHeight="1" x14ac:dyDescent="0.4">
      <c r="B129" s="1"/>
      <c r="C129" s="14"/>
      <c r="D129" s="14"/>
      <c r="E129" s="4"/>
      <c r="F129" s="4"/>
      <c r="G129" s="4"/>
      <c r="H129" s="4"/>
      <c r="I129" s="4"/>
      <c r="J129" s="4"/>
      <c r="K129" s="4"/>
    </row>
    <row r="130" spans="2:25" s="13" customFormat="1" ht="15" customHeight="1" x14ac:dyDescent="0.4">
      <c r="B130" s="1"/>
      <c r="C130" s="14" t="s">
        <v>96</v>
      </c>
      <c r="D130" s="14"/>
      <c r="E130" s="14"/>
      <c r="F130" s="14"/>
      <c r="G130" s="14"/>
      <c r="H130" s="14"/>
      <c r="I130" s="14"/>
      <c r="J130" s="14"/>
      <c r="K130" s="14"/>
      <c r="P130" s="47"/>
      <c r="Q130" s="47"/>
      <c r="R130" s="47"/>
      <c r="S130" s="47"/>
      <c r="T130" s="47"/>
      <c r="U130" s="47"/>
      <c r="V130" s="47"/>
      <c r="W130" s="47"/>
      <c r="X130" s="47"/>
      <c r="Y130" s="47"/>
    </row>
    <row r="131" spans="2:25" ht="6" customHeight="1" thickBot="1" x14ac:dyDescent="0.45">
      <c r="B131" s="4"/>
      <c r="C131" s="1"/>
      <c r="D131" s="4"/>
      <c r="E131" s="4"/>
      <c r="F131" s="4"/>
      <c r="G131" s="4"/>
      <c r="H131" s="4"/>
      <c r="I131" s="4"/>
      <c r="J131" s="4"/>
      <c r="K131" s="4"/>
    </row>
    <row r="132" spans="2:25" ht="19.5" thickBot="1" x14ac:dyDescent="0.45">
      <c r="B132" s="4">
        <f>COUNTA(F132:F138)+COUNTA(K132:K138)</f>
        <v>0</v>
      </c>
      <c r="C132" s="61" t="s">
        <v>29</v>
      </c>
      <c r="D132" s="61"/>
      <c r="E132" s="85"/>
      <c r="F132" s="39"/>
      <c r="G132" s="15"/>
      <c r="H132" s="61" t="s">
        <v>30</v>
      </c>
      <c r="I132" s="61"/>
      <c r="J132" s="85"/>
      <c r="K132" s="39"/>
      <c r="L132" s="15"/>
    </row>
    <row r="133" spans="2:25" ht="19.5" thickBot="1" x14ac:dyDescent="0.45">
      <c r="B133" s="4"/>
      <c r="C133" s="61" t="s">
        <v>31</v>
      </c>
      <c r="D133" s="61"/>
      <c r="E133" s="85"/>
      <c r="F133" s="39"/>
      <c r="G133" s="15"/>
      <c r="H133" s="61" t="s">
        <v>32</v>
      </c>
      <c r="I133" s="61"/>
      <c r="J133" s="85"/>
      <c r="K133" s="39"/>
      <c r="L133" s="15"/>
    </row>
    <row r="134" spans="2:25" ht="19.5" thickBot="1" x14ac:dyDescent="0.45">
      <c r="B134" s="4"/>
      <c r="C134" s="61" t="s">
        <v>33</v>
      </c>
      <c r="D134" s="61"/>
      <c r="E134" s="85"/>
      <c r="F134" s="39"/>
      <c r="G134" s="15"/>
      <c r="H134" s="61" t="s">
        <v>34</v>
      </c>
      <c r="I134" s="61"/>
      <c r="J134" s="85"/>
      <c r="K134" s="39"/>
      <c r="L134" s="15"/>
    </row>
    <row r="135" spans="2:25" ht="19.5" thickBot="1" x14ac:dyDescent="0.45">
      <c r="B135" s="1"/>
      <c r="C135" s="61" t="s">
        <v>35</v>
      </c>
      <c r="D135" s="61"/>
      <c r="E135" s="85"/>
      <c r="F135" s="39"/>
      <c r="G135" s="15"/>
      <c r="H135" s="61" t="s">
        <v>36</v>
      </c>
      <c r="I135" s="61"/>
      <c r="J135" s="85"/>
      <c r="K135" s="39"/>
      <c r="L135" s="15"/>
      <c r="M135" s="4"/>
      <c r="N135" s="4"/>
      <c r="O135" s="4"/>
    </row>
    <row r="136" spans="2:25" ht="19.5" thickBot="1" x14ac:dyDescent="0.45">
      <c r="B136" s="1"/>
      <c r="C136" s="61" t="s">
        <v>37</v>
      </c>
      <c r="D136" s="61"/>
      <c r="E136" s="85"/>
      <c r="F136" s="39"/>
      <c r="G136" s="15"/>
      <c r="H136" s="61" t="s">
        <v>38</v>
      </c>
      <c r="I136" s="61"/>
      <c r="J136" s="85"/>
      <c r="K136" s="39"/>
      <c r="L136" s="15"/>
      <c r="M136" s="4"/>
      <c r="N136" s="4"/>
      <c r="O136" s="4"/>
    </row>
    <row r="137" spans="2:25" ht="18" customHeight="1" thickBot="1" x14ac:dyDescent="0.45">
      <c r="B137" s="1"/>
      <c r="C137" s="61" t="s">
        <v>39</v>
      </c>
      <c r="D137" s="61"/>
      <c r="E137" s="85"/>
      <c r="F137" s="39"/>
      <c r="G137" s="15"/>
      <c r="H137" s="61" t="s">
        <v>40</v>
      </c>
      <c r="I137" s="61"/>
      <c r="J137" s="85"/>
      <c r="K137" s="39"/>
      <c r="L137" s="15"/>
      <c r="M137" s="4"/>
      <c r="N137" s="4"/>
      <c r="O137" s="4"/>
    </row>
    <row r="138" spans="2:25" ht="19.5" thickBot="1" x14ac:dyDescent="0.45">
      <c r="B138" s="1"/>
      <c r="C138" s="61" t="s">
        <v>41</v>
      </c>
      <c r="D138" s="61"/>
      <c r="E138" s="85"/>
      <c r="F138" s="39"/>
      <c r="G138" s="15"/>
      <c r="H138" s="61" t="s">
        <v>42</v>
      </c>
      <c r="I138" s="61"/>
      <c r="J138" s="85"/>
      <c r="K138" s="39"/>
      <c r="L138" s="15"/>
      <c r="M138" s="4"/>
      <c r="N138" s="4"/>
      <c r="O138" s="4"/>
    </row>
    <row r="139" spans="2:25" ht="19.5" thickBot="1" x14ac:dyDescent="0.45">
      <c r="B139" s="1"/>
      <c r="C139" s="4"/>
      <c r="D139" s="4"/>
      <c r="E139" s="4"/>
      <c r="F139" s="4"/>
      <c r="G139" s="16"/>
      <c r="H139" s="86" t="s">
        <v>43</v>
      </c>
      <c r="I139" s="61"/>
      <c r="J139" s="85"/>
      <c r="K139" s="73"/>
      <c r="L139" s="89"/>
      <c r="M139" s="4"/>
      <c r="N139" s="4"/>
      <c r="O139" s="4"/>
    </row>
    <row r="140" spans="2:25" ht="19.5" thickBot="1" x14ac:dyDescent="0.45">
      <c r="B140" s="1"/>
      <c r="C140" s="90" t="str">
        <f>IF(AND($B$132&gt;=1,K139="○"),"15)と他の選択肢は同時に選べません→","")</f>
        <v/>
      </c>
      <c r="D140" s="90"/>
      <c r="E140" s="90"/>
      <c r="F140" s="90"/>
      <c r="G140" s="91"/>
      <c r="H140" s="61"/>
      <c r="I140" s="61"/>
      <c r="J140" s="85"/>
      <c r="K140" s="73"/>
      <c r="L140" s="89"/>
      <c r="M140" s="4"/>
      <c r="N140" s="4"/>
      <c r="O140" s="4"/>
    </row>
    <row r="141" spans="2:25" ht="9" customHeight="1" x14ac:dyDescent="0.4">
      <c r="B141" s="1"/>
      <c r="C141" s="4"/>
      <c r="D141" s="4"/>
      <c r="E141" s="4"/>
      <c r="F141" s="4"/>
      <c r="G141" s="4"/>
      <c r="H141" s="4"/>
      <c r="I141" s="4"/>
      <c r="J141" s="4"/>
      <c r="K141" s="4"/>
      <c r="L141" s="1"/>
      <c r="M141" s="4"/>
      <c r="N141" s="4"/>
      <c r="O141" s="4"/>
    </row>
    <row r="142" spans="2:25" x14ac:dyDescent="0.4">
      <c r="B142" s="1" t="s">
        <v>409</v>
      </c>
      <c r="C142" s="4"/>
      <c r="D142" s="4"/>
      <c r="E142" s="4"/>
      <c r="F142" s="4"/>
      <c r="G142" s="1"/>
      <c r="H142" s="4"/>
      <c r="I142" s="4"/>
      <c r="J142" s="4"/>
      <c r="K142" s="4"/>
      <c r="L142" s="1"/>
      <c r="M142" s="4"/>
      <c r="N142" s="4"/>
      <c r="O142" s="4"/>
    </row>
    <row r="143" spans="2:25" ht="19.5" thickBot="1" x14ac:dyDescent="0.45">
      <c r="B143" s="1"/>
      <c r="C143" s="4"/>
      <c r="D143" s="4"/>
      <c r="E143" s="4"/>
      <c r="F143" s="4"/>
      <c r="G143" s="1"/>
      <c r="H143" s="4"/>
      <c r="I143" s="4"/>
      <c r="J143" s="4"/>
      <c r="K143" s="4"/>
      <c r="L143" s="1"/>
      <c r="M143" s="4"/>
      <c r="N143" s="4"/>
      <c r="O143" s="4"/>
    </row>
    <row r="144" spans="2:25" ht="19.5" thickBot="1" x14ac:dyDescent="0.45">
      <c r="B144" s="1"/>
      <c r="C144" s="83" t="s">
        <v>44</v>
      </c>
      <c r="D144" s="79"/>
      <c r="E144" s="79"/>
      <c r="F144" s="79"/>
      <c r="G144" s="79"/>
      <c r="H144" s="79"/>
      <c r="I144" s="79"/>
      <c r="J144" s="35"/>
      <c r="K144" s="17" t="s">
        <v>45</v>
      </c>
      <c r="L144" s="1"/>
      <c r="M144" s="4"/>
      <c r="N144" s="4"/>
      <c r="O144" s="4"/>
    </row>
    <row r="145" spans="2:15" x14ac:dyDescent="0.4">
      <c r="B145" s="1"/>
      <c r="C145" s="4"/>
      <c r="D145" s="4"/>
      <c r="E145" s="4"/>
      <c r="F145" s="4"/>
      <c r="G145" s="1"/>
      <c r="H145" s="4"/>
      <c r="I145" s="4"/>
      <c r="J145" s="4"/>
      <c r="K145" s="4"/>
      <c r="L145" s="1"/>
      <c r="M145" s="4"/>
      <c r="N145" s="4"/>
      <c r="O145" s="4"/>
    </row>
    <row r="146" spans="2:15" ht="19.5" thickBot="1" x14ac:dyDescent="0.45">
      <c r="B146" s="1"/>
      <c r="C146" s="4"/>
      <c r="D146" s="4"/>
      <c r="E146" s="4"/>
      <c r="F146" s="4"/>
      <c r="G146" s="1"/>
      <c r="H146" s="4"/>
      <c r="I146" s="4"/>
      <c r="J146" s="4"/>
      <c r="K146" s="4"/>
      <c r="L146" s="1"/>
      <c r="M146" s="4"/>
      <c r="N146" s="4"/>
      <c r="O146" s="4"/>
    </row>
    <row r="147" spans="2:15" ht="20.25" thickTop="1" thickBot="1" x14ac:dyDescent="0.45">
      <c r="B147" s="93" t="s">
        <v>46</v>
      </c>
      <c r="C147" s="94"/>
      <c r="D147" s="94"/>
      <c r="E147" s="94"/>
      <c r="F147" s="94"/>
      <c r="G147" s="94"/>
      <c r="H147" s="94"/>
      <c r="I147" s="94"/>
      <c r="J147" s="94"/>
      <c r="K147" s="94"/>
      <c r="L147" s="94"/>
      <c r="M147" s="95"/>
      <c r="N147" s="4"/>
      <c r="O147" s="4"/>
    </row>
    <row r="148" spans="2:15" ht="19.5" thickTop="1" x14ac:dyDescent="0.4">
      <c r="B148" s="1"/>
      <c r="C148" s="4"/>
      <c r="D148" s="4"/>
      <c r="E148" s="4"/>
      <c r="F148" s="4"/>
      <c r="G148" s="1"/>
      <c r="H148" s="4"/>
      <c r="I148" s="4"/>
      <c r="J148" s="4"/>
      <c r="K148" s="4"/>
      <c r="L148" s="1"/>
      <c r="M148" s="4"/>
      <c r="N148" s="4"/>
      <c r="O148" s="4"/>
    </row>
    <row r="149" spans="2:15" ht="18" customHeight="1" x14ac:dyDescent="0.4">
      <c r="B149" s="96" t="s">
        <v>420</v>
      </c>
      <c r="C149" s="96"/>
      <c r="D149" s="96"/>
      <c r="E149" s="96"/>
      <c r="F149" s="96"/>
      <c r="G149" s="96"/>
      <c r="H149" s="96"/>
      <c r="I149" s="96"/>
      <c r="J149" s="96"/>
      <c r="K149" s="96"/>
      <c r="L149" s="96"/>
      <c r="M149" s="96"/>
      <c r="N149" s="4"/>
      <c r="O149" s="4"/>
    </row>
    <row r="150" spans="2:15" ht="18" customHeight="1" x14ac:dyDescent="0.4">
      <c r="B150" s="96"/>
      <c r="C150" s="96"/>
      <c r="D150" s="96"/>
      <c r="E150" s="96"/>
      <c r="F150" s="96"/>
      <c r="G150" s="96"/>
      <c r="H150" s="96"/>
      <c r="I150" s="96"/>
      <c r="J150" s="96"/>
      <c r="K150" s="96"/>
      <c r="L150" s="96"/>
      <c r="M150" s="96"/>
      <c r="N150" s="4"/>
      <c r="O150" s="4"/>
    </row>
    <row r="151" spans="2:15" x14ac:dyDescent="0.4">
      <c r="B151" s="1"/>
      <c r="C151" s="18" t="s">
        <v>47</v>
      </c>
      <c r="D151" s="4"/>
      <c r="E151" s="4"/>
      <c r="F151" s="4"/>
      <c r="G151" s="1"/>
      <c r="H151" s="4"/>
      <c r="I151" s="4"/>
      <c r="J151" s="4"/>
      <c r="K151" s="4"/>
      <c r="L151" s="1"/>
      <c r="M151" s="4"/>
      <c r="N151" s="4"/>
      <c r="O151" s="4"/>
    </row>
    <row r="152" spans="2:15" ht="19.5" thickBot="1" x14ac:dyDescent="0.45">
      <c r="B152" s="1"/>
      <c r="C152" s="4"/>
      <c r="D152" s="4"/>
      <c r="E152" s="4"/>
      <c r="F152" s="4"/>
      <c r="G152" s="1"/>
      <c r="H152" s="4"/>
      <c r="I152" s="4"/>
      <c r="J152" s="4"/>
      <c r="K152" s="4"/>
      <c r="L152" s="1"/>
      <c r="M152" s="4"/>
      <c r="N152" s="4"/>
      <c r="O152" s="4"/>
    </row>
    <row r="153" spans="2:15" ht="18" customHeight="1" thickBot="1" x14ac:dyDescent="0.45">
      <c r="B153" s="1"/>
      <c r="C153" s="97" t="s">
        <v>48</v>
      </c>
      <c r="D153" s="98"/>
      <c r="E153" s="98"/>
      <c r="F153" s="99"/>
      <c r="G153" s="100"/>
      <c r="H153" s="100"/>
      <c r="I153" s="4" t="s">
        <v>16</v>
      </c>
      <c r="J153" s="4"/>
      <c r="K153" s="4"/>
      <c r="L153" s="1"/>
      <c r="M153" s="4"/>
      <c r="N153" s="4"/>
      <c r="O153" s="4"/>
    </row>
    <row r="154" spans="2:15" x14ac:dyDescent="0.4">
      <c r="B154" s="1"/>
      <c r="C154" s="4"/>
      <c r="D154" s="4"/>
      <c r="E154" s="4"/>
      <c r="F154" s="4"/>
      <c r="G154" s="1"/>
      <c r="H154" s="4"/>
      <c r="I154" s="4"/>
      <c r="J154" s="4"/>
      <c r="K154" s="4"/>
      <c r="L154" s="1"/>
      <c r="M154" s="4"/>
      <c r="N154" s="4"/>
      <c r="O154" s="4"/>
    </row>
    <row r="155" spans="2:15" x14ac:dyDescent="0.4">
      <c r="B155" s="101" t="s">
        <v>410</v>
      </c>
      <c r="C155" s="101"/>
      <c r="D155" s="101"/>
      <c r="E155" s="101"/>
      <c r="F155" s="101"/>
      <c r="G155" s="101"/>
      <c r="H155" s="101"/>
      <c r="I155" s="101"/>
      <c r="J155" s="101"/>
      <c r="K155" s="101"/>
      <c r="L155" s="101"/>
      <c r="M155" s="101"/>
      <c r="N155" s="4"/>
      <c r="O155" s="4"/>
    </row>
    <row r="156" spans="2:15" x14ac:dyDescent="0.4">
      <c r="B156" s="101"/>
      <c r="C156" s="101"/>
      <c r="D156" s="101"/>
      <c r="E156" s="101"/>
      <c r="F156" s="101"/>
      <c r="G156" s="101"/>
      <c r="H156" s="101"/>
      <c r="I156" s="101"/>
      <c r="J156" s="101"/>
      <c r="K156" s="101"/>
      <c r="L156" s="101"/>
      <c r="M156" s="101"/>
      <c r="N156" s="4"/>
      <c r="O156" s="4"/>
    </row>
    <row r="157" spans="2:15" ht="9" customHeight="1" x14ac:dyDescent="0.4">
      <c r="B157" s="41"/>
      <c r="C157" s="41"/>
      <c r="D157" s="41"/>
      <c r="E157" s="41"/>
      <c r="F157" s="41"/>
      <c r="G157" s="41"/>
      <c r="H157" s="41"/>
      <c r="I157" s="41"/>
      <c r="J157" s="41"/>
      <c r="K157" s="41"/>
      <c r="L157" s="41"/>
      <c r="M157" s="41"/>
      <c r="N157" s="4"/>
      <c r="O157" s="4"/>
    </row>
    <row r="158" spans="2:15" ht="15" customHeight="1" x14ac:dyDescent="0.4">
      <c r="C158" s="18" t="s">
        <v>49</v>
      </c>
    </row>
    <row r="159" spans="2:15" ht="15" customHeight="1" x14ac:dyDescent="0.4">
      <c r="C159" s="102" t="s">
        <v>50</v>
      </c>
      <c r="D159" s="102"/>
      <c r="E159" s="102"/>
      <c r="F159" s="102"/>
      <c r="G159" s="102"/>
      <c r="H159" s="102"/>
      <c r="I159" s="102"/>
      <c r="J159" s="102"/>
      <c r="K159" s="102"/>
      <c r="L159" s="102"/>
      <c r="M159" s="102"/>
      <c r="N159" s="102"/>
      <c r="O159" s="43"/>
    </row>
    <row r="160" spans="2:15" ht="15" customHeight="1" x14ac:dyDescent="0.4">
      <c r="C160" s="102"/>
      <c r="D160" s="102"/>
      <c r="E160" s="102"/>
      <c r="F160" s="102"/>
      <c r="G160" s="102"/>
      <c r="H160" s="102"/>
      <c r="I160" s="102"/>
      <c r="J160" s="102"/>
      <c r="K160" s="102"/>
      <c r="L160" s="102"/>
      <c r="M160" s="102"/>
      <c r="N160" s="102"/>
      <c r="O160" s="43"/>
    </row>
    <row r="161" spans="3:15" ht="15" customHeight="1" x14ac:dyDescent="0.4">
      <c r="C161" s="19" t="s">
        <v>51</v>
      </c>
      <c r="D161" s="42"/>
      <c r="E161" s="42"/>
      <c r="F161" s="42"/>
      <c r="G161" s="42"/>
      <c r="H161" s="42"/>
      <c r="I161" s="42"/>
      <c r="J161" s="42"/>
      <c r="K161" s="42"/>
      <c r="L161" s="42"/>
      <c r="M161" s="42"/>
      <c r="N161" s="42"/>
      <c r="O161" s="43"/>
    </row>
    <row r="162" spans="3:15" ht="9" customHeight="1" x14ac:dyDescent="0.4">
      <c r="C162" s="13"/>
      <c r="D162" s="13"/>
      <c r="E162" s="13"/>
      <c r="F162" s="13"/>
      <c r="G162" s="13"/>
      <c r="H162" s="13"/>
      <c r="I162" s="13"/>
      <c r="J162" s="13"/>
      <c r="K162" s="13"/>
      <c r="L162" s="13"/>
      <c r="M162" s="13"/>
      <c r="N162" s="13"/>
    </row>
    <row r="163" spans="3:15" ht="19.5" thickBot="1" x14ac:dyDescent="0.45">
      <c r="I163" s="92" t="s">
        <v>52</v>
      </c>
      <c r="J163" s="92"/>
      <c r="K163" s="92" t="s">
        <v>53</v>
      </c>
      <c r="L163" s="92"/>
    </row>
    <row r="164" spans="3:15" ht="19.899999999999999" customHeight="1" thickBot="1" x14ac:dyDescent="0.45">
      <c r="C164" s="61" t="s">
        <v>54</v>
      </c>
      <c r="D164" s="61"/>
      <c r="E164" s="61"/>
      <c r="F164" s="61"/>
      <c r="G164" s="61"/>
      <c r="H164" s="85"/>
      <c r="I164" s="73"/>
      <c r="J164" s="73"/>
      <c r="K164" s="73"/>
      <c r="L164" s="73"/>
    </row>
    <row r="165" spans="3:15" ht="19.899999999999999" customHeight="1" thickBot="1" x14ac:dyDescent="0.45">
      <c r="C165" s="61" t="s">
        <v>55</v>
      </c>
      <c r="D165" s="61"/>
      <c r="E165" s="61"/>
      <c r="F165" s="61"/>
      <c r="G165" s="61"/>
      <c r="H165" s="85"/>
      <c r="I165" s="73"/>
      <c r="J165" s="73"/>
      <c r="K165" s="73"/>
      <c r="L165" s="73"/>
    </row>
    <row r="166" spans="3:15" ht="19.899999999999999" customHeight="1" thickBot="1" x14ac:dyDescent="0.45">
      <c r="C166" s="61" t="s">
        <v>56</v>
      </c>
      <c r="D166" s="61"/>
      <c r="E166" s="61"/>
      <c r="F166" s="61"/>
      <c r="G166" s="61"/>
      <c r="H166" s="85"/>
      <c r="I166" s="73"/>
      <c r="J166" s="73"/>
      <c r="K166" s="73"/>
      <c r="L166" s="73"/>
    </row>
    <row r="167" spans="3:15" ht="19.899999999999999" customHeight="1" thickBot="1" x14ac:dyDescent="0.45">
      <c r="C167" s="86" t="s">
        <v>57</v>
      </c>
      <c r="D167" s="86"/>
      <c r="E167" s="86"/>
      <c r="F167" s="86"/>
      <c r="G167" s="86"/>
      <c r="H167" s="103"/>
      <c r="I167" s="73"/>
      <c r="J167" s="73"/>
      <c r="K167" s="73"/>
      <c r="L167" s="73"/>
    </row>
    <row r="168" spans="3:15" ht="19.899999999999999" customHeight="1" thickBot="1" x14ac:dyDescent="0.45">
      <c r="C168" s="86" t="s">
        <v>58</v>
      </c>
      <c r="D168" s="86"/>
      <c r="E168" s="86"/>
      <c r="F168" s="86"/>
      <c r="G168" s="86"/>
      <c r="H168" s="103"/>
      <c r="I168" s="73"/>
      <c r="J168" s="73"/>
      <c r="K168" s="73"/>
      <c r="L168" s="73"/>
    </row>
    <row r="169" spans="3:15" ht="19.899999999999999" customHeight="1" thickBot="1" x14ac:dyDescent="0.45">
      <c r="C169" s="86" t="s">
        <v>59</v>
      </c>
      <c r="D169" s="86"/>
      <c r="E169" s="86"/>
      <c r="F169" s="86"/>
      <c r="G169" s="86"/>
      <c r="H169" s="103"/>
      <c r="I169" s="73"/>
      <c r="J169" s="73"/>
      <c r="K169" s="73"/>
      <c r="L169" s="73"/>
    </row>
    <row r="170" spans="3:15" ht="19.899999999999999" customHeight="1" thickBot="1" x14ac:dyDescent="0.45">
      <c r="C170" s="86" t="s">
        <v>60</v>
      </c>
      <c r="D170" s="86"/>
      <c r="E170" s="86"/>
      <c r="F170" s="86"/>
      <c r="G170" s="86"/>
      <c r="H170" s="103"/>
      <c r="I170" s="73"/>
      <c r="J170" s="73"/>
      <c r="K170" s="73"/>
      <c r="L170" s="73"/>
    </row>
    <row r="171" spans="3:15" ht="19.899999999999999" customHeight="1" thickBot="1" x14ac:dyDescent="0.45">
      <c r="C171" s="86" t="s">
        <v>61</v>
      </c>
      <c r="D171" s="86"/>
      <c r="E171" s="86"/>
      <c r="F171" s="86"/>
      <c r="G171" s="86"/>
      <c r="H171" s="103"/>
      <c r="I171" s="73"/>
      <c r="J171" s="73"/>
      <c r="K171" s="73"/>
      <c r="L171" s="73"/>
    </row>
    <row r="172" spans="3:15" ht="19.899999999999999" customHeight="1" thickBot="1" x14ac:dyDescent="0.45">
      <c r="C172" s="86" t="s">
        <v>233</v>
      </c>
      <c r="D172" s="86"/>
      <c r="E172" s="86"/>
      <c r="F172" s="86"/>
      <c r="G172" s="86"/>
      <c r="H172" s="103"/>
      <c r="I172" s="73"/>
      <c r="J172" s="73"/>
      <c r="K172" s="73"/>
      <c r="L172" s="73"/>
    </row>
    <row r="173" spans="3:15" ht="19.899999999999999" customHeight="1" thickBot="1" x14ac:dyDescent="0.45">
      <c r="C173" s="86" t="s">
        <v>62</v>
      </c>
      <c r="D173" s="86"/>
      <c r="E173" s="86"/>
      <c r="F173" s="86"/>
      <c r="G173" s="86"/>
      <c r="H173" s="103"/>
      <c r="I173" s="73"/>
      <c r="J173" s="73"/>
      <c r="K173" s="73"/>
      <c r="L173" s="73"/>
    </row>
    <row r="174" spans="3:15" ht="19.899999999999999" customHeight="1" thickBot="1" x14ac:dyDescent="0.45">
      <c r="C174" s="86" t="s">
        <v>63</v>
      </c>
      <c r="D174" s="86"/>
      <c r="E174" s="86"/>
      <c r="F174" s="86"/>
      <c r="G174" s="86"/>
      <c r="H174" s="103"/>
      <c r="I174" s="73"/>
      <c r="J174" s="73"/>
      <c r="K174" s="73"/>
      <c r="L174" s="73"/>
    </row>
    <row r="175" spans="3:15" ht="19.899999999999999" customHeight="1" thickBot="1" x14ac:dyDescent="0.45">
      <c r="C175" s="105" t="s">
        <v>64</v>
      </c>
      <c r="D175" s="105"/>
      <c r="E175" s="105"/>
      <c r="F175" s="105"/>
      <c r="G175" s="105"/>
      <c r="H175" s="106"/>
      <c r="I175" s="73"/>
      <c r="J175" s="73"/>
      <c r="K175" s="73"/>
      <c r="L175" s="73"/>
    </row>
    <row r="176" spans="3:15" ht="19.899999999999999" customHeight="1" thickBot="1" x14ac:dyDescent="0.45">
      <c r="C176" s="86" t="s">
        <v>65</v>
      </c>
      <c r="D176" s="86"/>
      <c r="E176" s="86"/>
      <c r="F176" s="86"/>
      <c r="G176" s="86"/>
      <c r="H176" s="103"/>
      <c r="I176" s="73"/>
      <c r="J176" s="73"/>
      <c r="K176" s="73"/>
      <c r="L176" s="73"/>
    </row>
    <row r="177" spans="2:13" ht="19.899999999999999" customHeight="1" thickBot="1" x14ac:dyDescent="0.45">
      <c r="C177" s="86" t="s">
        <v>66</v>
      </c>
      <c r="D177" s="86"/>
      <c r="E177" s="86"/>
      <c r="F177" s="86"/>
      <c r="G177" s="86"/>
      <c r="H177" s="103"/>
      <c r="I177" s="73"/>
      <c r="J177" s="73"/>
      <c r="K177" s="73"/>
      <c r="L177" s="73"/>
    </row>
    <row r="178" spans="2:13" ht="19.899999999999999" customHeight="1" thickBot="1" x14ac:dyDescent="0.45">
      <c r="C178" s="86" t="s">
        <v>67</v>
      </c>
      <c r="D178" s="86"/>
      <c r="E178" s="86"/>
      <c r="F178" s="86"/>
      <c r="G178" s="86"/>
      <c r="H178" s="103"/>
      <c r="I178" s="104">
        <f>SUM(I164:L177)</f>
        <v>0</v>
      </c>
      <c r="J178" s="104"/>
      <c r="K178" s="104"/>
      <c r="L178" s="104"/>
    </row>
    <row r="179" spans="2:13" x14ac:dyDescent="0.4">
      <c r="I179" s="115" t="str">
        <f>IF(G153=I178,"","上記の合計人数と問６新規入所・入居者数（合計）が一致していません。")</f>
        <v/>
      </c>
      <c r="J179" s="115"/>
      <c r="K179" s="115"/>
      <c r="L179" s="115"/>
    </row>
    <row r="180" spans="2:13" x14ac:dyDescent="0.4">
      <c r="I180" s="115"/>
      <c r="J180" s="115"/>
      <c r="K180" s="115"/>
      <c r="L180" s="115"/>
    </row>
    <row r="181" spans="2:13" x14ac:dyDescent="0.4">
      <c r="I181" s="115"/>
      <c r="J181" s="115"/>
      <c r="K181" s="115"/>
      <c r="L181" s="115"/>
    </row>
    <row r="182" spans="2:13" x14ac:dyDescent="0.4">
      <c r="I182" s="50"/>
      <c r="J182" s="50"/>
      <c r="K182" s="50"/>
      <c r="L182" s="50"/>
    </row>
    <row r="183" spans="2:13" x14ac:dyDescent="0.4">
      <c r="I183" s="50"/>
      <c r="J183" s="50"/>
      <c r="K183" s="50"/>
      <c r="L183" s="50"/>
    </row>
    <row r="184" spans="2:13" x14ac:dyDescent="0.4">
      <c r="I184" s="50"/>
      <c r="J184" s="50"/>
      <c r="K184" s="50"/>
      <c r="L184" s="50"/>
    </row>
    <row r="185" spans="2:13" x14ac:dyDescent="0.4">
      <c r="I185" s="50"/>
      <c r="J185" s="50"/>
      <c r="K185" s="50"/>
      <c r="L185" s="50"/>
    </row>
    <row r="186" spans="2:13" x14ac:dyDescent="0.4">
      <c r="I186" s="50"/>
      <c r="J186" s="50"/>
      <c r="K186" s="50"/>
      <c r="L186" s="50"/>
    </row>
    <row r="188" spans="2:13" ht="12" customHeight="1" x14ac:dyDescent="0.4"/>
    <row r="189" spans="2:13" ht="9" customHeight="1" thickBot="1" x14ac:dyDescent="0.45"/>
    <row r="190" spans="2:13" ht="20.25" thickTop="1" thickBot="1" x14ac:dyDescent="0.45">
      <c r="B190" s="93" t="s">
        <v>68</v>
      </c>
      <c r="C190" s="94"/>
      <c r="D190" s="94"/>
      <c r="E190" s="94"/>
      <c r="F190" s="94"/>
      <c r="G190" s="94"/>
      <c r="H190" s="94"/>
      <c r="I190" s="94"/>
      <c r="J190" s="94"/>
      <c r="K190" s="94"/>
      <c r="L190" s="94"/>
      <c r="M190" s="95"/>
    </row>
    <row r="191" spans="2:13" ht="9" customHeight="1" thickTop="1" x14ac:dyDescent="0.4"/>
    <row r="192" spans="2:13" x14ac:dyDescent="0.4">
      <c r="B192" s="121" t="s">
        <v>421</v>
      </c>
      <c r="C192" s="121"/>
      <c r="D192" s="121"/>
      <c r="E192" s="121"/>
      <c r="F192" s="121"/>
      <c r="G192" s="121"/>
      <c r="H192" s="121"/>
      <c r="I192" s="121"/>
      <c r="J192" s="121"/>
      <c r="K192" s="121"/>
      <c r="L192" s="121"/>
      <c r="M192" s="121"/>
    </row>
    <row r="193" spans="2:13" ht="15" customHeight="1" x14ac:dyDescent="0.4">
      <c r="C193" s="116" t="s">
        <v>223</v>
      </c>
      <c r="D193" s="116"/>
      <c r="E193" s="116"/>
      <c r="F193" s="116"/>
      <c r="G193" s="116"/>
      <c r="H193" s="116"/>
      <c r="I193" s="116"/>
      <c r="J193" s="116"/>
      <c r="K193" s="116"/>
      <c r="L193" s="116"/>
      <c r="M193" s="116"/>
    </row>
    <row r="194" spans="2:13" ht="15" customHeight="1" x14ac:dyDescent="0.4">
      <c r="C194" s="116"/>
      <c r="D194" s="116"/>
      <c r="E194" s="116"/>
      <c r="F194" s="116"/>
      <c r="G194" s="116"/>
      <c r="H194" s="116"/>
      <c r="I194" s="116"/>
      <c r="J194" s="116"/>
      <c r="K194" s="116"/>
      <c r="L194" s="116"/>
      <c r="M194" s="116"/>
    </row>
    <row r="195" spans="2:13" ht="15" customHeight="1" x14ac:dyDescent="0.4">
      <c r="C195" s="19" t="s">
        <v>69</v>
      </c>
    </row>
    <row r="196" spans="2:13" ht="9" customHeight="1" thickBot="1" x14ac:dyDescent="0.45"/>
    <row r="197" spans="2:13" ht="19.5" thickBot="1" x14ac:dyDescent="0.45">
      <c r="C197" s="117" t="s">
        <v>70</v>
      </c>
      <c r="D197" s="117"/>
      <c r="E197" s="117"/>
      <c r="F197" s="118"/>
      <c r="G197" s="119"/>
      <c r="H197" s="119"/>
      <c r="I197" s="4" t="s">
        <v>71</v>
      </c>
    </row>
    <row r="198" spans="2:13" ht="9" customHeight="1" x14ac:dyDescent="0.4"/>
    <row r="199" spans="2:13" x14ac:dyDescent="0.4">
      <c r="B199" s="1" t="s">
        <v>411</v>
      </c>
    </row>
    <row r="200" spans="2:13" ht="15" customHeight="1" x14ac:dyDescent="0.4">
      <c r="B200" s="1"/>
      <c r="C200" s="19" t="s">
        <v>72</v>
      </c>
      <c r="D200" s="18"/>
      <c r="E200" s="18"/>
      <c r="F200" s="18"/>
      <c r="G200" s="18"/>
      <c r="H200" s="18"/>
      <c r="I200" s="18"/>
      <c r="J200" s="18"/>
      <c r="K200" s="18"/>
      <c r="L200" s="18"/>
      <c r="M200" s="18"/>
    </row>
    <row r="201" spans="2:13" ht="19.899999999999999" customHeight="1" x14ac:dyDescent="0.4">
      <c r="C201" s="120" t="s">
        <v>97</v>
      </c>
      <c r="D201" s="120"/>
      <c r="E201" s="120"/>
      <c r="F201" s="120"/>
      <c r="G201" s="120"/>
      <c r="H201" s="120"/>
      <c r="I201" s="120"/>
      <c r="J201" s="120"/>
      <c r="K201" s="120"/>
      <c r="L201" s="120"/>
      <c r="M201" s="120"/>
    </row>
    <row r="202" spans="2:13" ht="19.899999999999999" customHeight="1" x14ac:dyDescent="0.4">
      <c r="C202" s="120"/>
      <c r="D202" s="120"/>
      <c r="E202" s="120"/>
      <c r="F202" s="120"/>
      <c r="G202" s="120"/>
      <c r="H202" s="120"/>
      <c r="I202" s="120"/>
      <c r="J202" s="120"/>
      <c r="K202" s="120"/>
      <c r="L202" s="120"/>
      <c r="M202" s="120"/>
    </row>
    <row r="203" spans="2:13" ht="15" customHeight="1" x14ac:dyDescent="0.4">
      <c r="C203" s="107" t="s">
        <v>416</v>
      </c>
      <c r="D203" s="107"/>
      <c r="E203" s="107"/>
      <c r="F203" s="107"/>
      <c r="G203" s="107"/>
      <c r="H203" s="107"/>
      <c r="I203" s="107"/>
      <c r="J203" s="107"/>
      <c r="K203" s="107"/>
      <c r="L203" s="18"/>
      <c r="M203" s="18"/>
    </row>
    <row r="204" spans="2:13" ht="9" customHeight="1" x14ac:dyDescent="0.4"/>
    <row r="205" spans="2:13" ht="15" customHeight="1" x14ac:dyDescent="0.35">
      <c r="C205" s="108" t="s">
        <v>73</v>
      </c>
      <c r="D205" s="109"/>
      <c r="E205" s="109"/>
      <c r="F205" s="109"/>
      <c r="G205" s="109"/>
      <c r="H205" s="109"/>
      <c r="I205" s="109"/>
      <c r="J205" s="109"/>
      <c r="K205" s="110"/>
      <c r="L205" s="111" t="s">
        <v>222</v>
      </c>
      <c r="M205" s="113" t="s">
        <v>256</v>
      </c>
    </row>
    <row r="206" spans="2:13" ht="66" customHeight="1" thickBot="1" x14ac:dyDescent="0.45">
      <c r="C206" s="40" t="s">
        <v>20</v>
      </c>
      <c r="D206" s="40" t="s">
        <v>21</v>
      </c>
      <c r="E206" s="40" t="s">
        <v>22</v>
      </c>
      <c r="F206" s="40" t="s">
        <v>23</v>
      </c>
      <c r="G206" s="40" t="s">
        <v>24</v>
      </c>
      <c r="H206" s="40" t="s">
        <v>25</v>
      </c>
      <c r="I206" s="40" t="s">
        <v>26</v>
      </c>
      <c r="J206" s="40" t="s">
        <v>27</v>
      </c>
      <c r="K206" s="37" t="s">
        <v>74</v>
      </c>
      <c r="L206" s="112"/>
      <c r="M206" s="114"/>
    </row>
    <row r="207" spans="2:13" ht="19.5" thickBot="1" x14ac:dyDescent="0.45">
      <c r="C207" s="35"/>
      <c r="D207" s="35"/>
      <c r="E207" s="35"/>
      <c r="F207" s="35"/>
      <c r="G207" s="35"/>
      <c r="H207" s="35"/>
      <c r="I207" s="35"/>
      <c r="J207" s="35"/>
      <c r="K207" s="35"/>
      <c r="L207" s="35"/>
      <c r="M207" s="38">
        <f>SUM(C207:L207)</f>
        <v>0</v>
      </c>
    </row>
    <row r="208" spans="2:13" ht="9" customHeight="1" x14ac:dyDescent="0.4"/>
    <row r="209" spans="2:13" x14ac:dyDescent="0.4">
      <c r="B209" s="1" t="s">
        <v>412</v>
      </c>
      <c r="C209" s="1"/>
    </row>
    <row r="210" spans="2:13" ht="15" customHeight="1" x14ac:dyDescent="0.4">
      <c r="C210" s="18" t="s">
        <v>75</v>
      </c>
    </row>
    <row r="211" spans="2:13" ht="15" customHeight="1" x14ac:dyDescent="0.4">
      <c r="C211" s="102" t="s">
        <v>98</v>
      </c>
      <c r="D211" s="102"/>
      <c r="E211" s="102"/>
      <c r="F211" s="102"/>
      <c r="G211" s="102"/>
      <c r="H211" s="102"/>
      <c r="I211" s="102"/>
      <c r="J211" s="102"/>
      <c r="K211" s="102"/>
      <c r="L211" s="102"/>
      <c r="M211" s="102"/>
    </row>
    <row r="212" spans="2:13" ht="15" customHeight="1" x14ac:dyDescent="0.4">
      <c r="C212" s="102"/>
      <c r="D212" s="102"/>
      <c r="E212" s="102"/>
      <c r="F212" s="102"/>
      <c r="G212" s="102"/>
      <c r="H212" s="102"/>
      <c r="I212" s="102"/>
      <c r="J212" s="102"/>
      <c r="K212" s="102"/>
      <c r="L212" s="102"/>
      <c r="M212" s="102"/>
    </row>
    <row r="213" spans="2:13" ht="15" customHeight="1" x14ac:dyDescent="0.4">
      <c r="C213" s="18" t="s">
        <v>413</v>
      </c>
      <c r="D213" s="43"/>
      <c r="E213" s="43"/>
      <c r="F213" s="43"/>
      <c r="G213" s="43"/>
      <c r="H213" s="43"/>
      <c r="I213" s="43"/>
      <c r="J213" s="43"/>
      <c r="K213" s="43"/>
      <c r="L213" s="43"/>
      <c r="M213" s="43"/>
    </row>
    <row r="214" spans="2:13" ht="9" customHeight="1" x14ac:dyDescent="0.4">
      <c r="C214" s="18"/>
      <c r="D214" s="43"/>
      <c r="E214" s="43"/>
      <c r="F214" s="43"/>
      <c r="G214" s="43"/>
      <c r="H214" s="43"/>
      <c r="I214" s="43"/>
      <c r="J214" s="43"/>
      <c r="K214" s="43"/>
      <c r="L214" s="43"/>
      <c r="M214" s="43"/>
    </row>
    <row r="215" spans="2:13" ht="15" customHeight="1" thickBot="1" x14ac:dyDescent="0.45">
      <c r="I215" s="92" t="s">
        <v>52</v>
      </c>
      <c r="J215" s="92"/>
      <c r="K215" s="92" t="s">
        <v>53</v>
      </c>
      <c r="L215" s="92"/>
    </row>
    <row r="216" spans="2:13" ht="18" customHeight="1" thickBot="1" x14ac:dyDescent="0.45">
      <c r="C216" s="61" t="s">
        <v>76</v>
      </c>
      <c r="D216" s="61"/>
      <c r="E216" s="61"/>
      <c r="F216" s="61"/>
      <c r="G216" s="61"/>
      <c r="H216" s="85"/>
      <c r="I216" s="73"/>
      <c r="J216" s="73"/>
      <c r="K216" s="73"/>
      <c r="L216" s="73"/>
    </row>
    <row r="217" spans="2:13" ht="18" customHeight="1" thickBot="1" x14ac:dyDescent="0.45">
      <c r="C217" s="61" t="s">
        <v>55</v>
      </c>
      <c r="D217" s="61"/>
      <c r="E217" s="61"/>
      <c r="F217" s="61"/>
      <c r="G217" s="61"/>
      <c r="H217" s="85"/>
      <c r="I217" s="73"/>
      <c r="J217" s="73"/>
      <c r="K217" s="73"/>
      <c r="L217" s="73"/>
    </row>
    <row r="218" spans="2:13" ht="18" customHeight="1" thickBot="1" x14ac:dyDescent="0.45">
      <c r="C218" s="61" t="s">
        <v>77</v>
      </c>
      <c r="D218" s="61"/>
      <c r="E218" s="61"/>
      <c r="F218" s="61"/>
      <c r="G218" s="61"/>
      <c r="H218" s="85"/>
      <c r="I218" s="73"/>
      <c r="J218" s="73"/>
      <c r="K218" s="73"/>
      <c r="L218" s="73"/>
    </row>
    <row r="219" spans="2:13" ht="18" customHeight="1" thickBot="1" x14ac:dyDescent="0.45">
      <c r="C219" s="86" t="s">
        <v>78</v>
      </c>
      <c r="D219" s="86"/>
      <c r="E219" s="86"/>
      <c r="F219" s="86"/>
      <c r="G219" s="86"/>
      <c r="H219" s="103"/>
      <c r="I219" s="73"/>
      <c r="J219" s="73"/>
      <c r="K219" s="73"/>
      <c r="L219" s="73"/>
    </row>
    <row r="220" spans="2:13" ht="18" customHeight="1" thickBot="1" x14ac:dyDescent="0.45">
      <c r="C220" s="86" t="s">
        <v>58</v>
      </c>
      <c r="D220" s="86"/>
      <c r="E220" s="86"/>
      <c r="F220" s="86"/>
      <c r="G220" s="86"/>
      <c r="H220" s="103"/>
      <c r="I220" s="73"/>
      <c r="J220" s="73"/>
      <c r="K220" s="73"/>
      <c r="L220" s="73"/>
    </row>
    <row r="221" spans="2:13" ht="18" customHeight="1" thickBot="1" x14ac:dyDescent="0.45">
      <c r="C221" s="86" t="s">
        <v>59</v>
      </c>
      <c r="D221" s="86"/>
      <c r="E221" s="86"/>
      <c r="F221" s="86"/>
      <c r="G221" s="86"/>
      <c r="H221" s="103"/>
      <c r="I221" s="73"/>
      <c r="J221" s="73"/>
      <c r="K221" s="73"/>
      <c r="L221" s="73"/>
    </row>
    <row r="222" spans="2:13" ht="18" customHeight="1" thickBot="1" x14ac:dyDescent="0.45">
      <c r="C222" s="86" t="s">
        <v>60</v>
      </c>
      <c r="D222" s="86"/>
      <c r="E222" s="86"/>
      <c r="F222" s="86"/>
      <c r="G222" s="86"/>
      <c r="H222" s="103"/>
      <c r="I222" s="73"/>
      <c r="J222" s="73"/>
      <c r="K222" s="73"/>
      <c r="L222" s="73"/>
    </row>
    <row r="223" spans="2:13" ht="18" customHeight="1" thickBot="1" x14ac:dyDescent="0.45">
      <c r="C223" s="86" t="s">
        <v>61</v>
      </c>
      <c r="D223" s="86"/>
      <c r="E223" s="86"/>
      <c r="F223" s="86"/>
      <c r="G223" s="86"/>
      <c r="H223" s="103"/>
      <c r="I223" s="73"/>
      <c r="J223" s="73"/>
      <c r="K223" s="73"/>
      <c r="L223" s="73"/>
    </row>
    <row r="224" spans="2:13" ht="18" customHeight="1" thickBot="1" x14ac:dyDescent="0.45">
      <c r="C224" s="86" t="s">
        <v>233</v>
      </c>
      <c r="D224" s="86"/>
      <c r="E224" s="86"/>
      <c r="F224" s="86"/>
      <c r="G224" s="86"/>
      <c r="H224" s="103"/>
      <c r="I224" s="73"/>
      <c r="J224" s="73"/>
      <c r="K224" s="73"/>
      <c r="L224" s="73"/>
    </row>
    <row r="225" spans="1:13" ht="30" customHeight="1" thickBot="1" x14ac:dyDescent="0.45">
      <c r="C225" s="86" t="s">
        <v>79</v>
      </c>
      <c r="D225" s="86"/>
      <c r="E225" s="86"/>
      <c r="F225" s="86"/>
      <c r="G225" s="86"/>
      <c r="H225" s="103"/>
      <c r="I225" s="73"/>
      <c r="J225" s="73"/>
      <c r="K225" s="73"/>
      <c r="L225" s="73"/>
    </row>
    <row r="226" spans="1:13" ht="18" customHeight="1" thickBot="1" x14ac:dyDescent="0.45">
      <c r="C226" s="86" t="s">
        <v>80</v>
      </c>
      <c r="D226" s="86"/>
      <c r="E226" s="86"/>
      <c r="F226" s="86"/>
      <c r="G226" s="86"/>
      <c r="H226" s="103"/>
      <c r="I226" s="73"/>
      <c r="J226" s="73"/>
      <c r="K226" s="73"/>
      <c r="L226" s="73"/>
    </row>
    <row r="227" spans="1:13" ht="18" customHeight="1" thickBot="1" x14ac:dyDescent="0.45">
      <c r="C227" s="86" t="s">
        <v>81</v>
      </c>
      <c r="D227" s="86"/>
      <c r="E227" s="86"/>
      <c r="F227" s="86"/>
      <c r="G227" s="86"/>
      <c r="H227" s="103"/>
      <c r="I227" s="73"/>
      <c r="J227" s="73"/>
      <c r="K227" s="73"/>
      <c r="L227" s="73"/>
    </row>
    <row r="228" spans="1:13" ht="18" customHeight="1" thickBot="1" x14ac:dyDescent="0.45">
      <c r="C228" s="86" t="s">
        <v>65</v>
      </c>
      <c r="D228" s="86"/>
      <c r="E228" s="86"/>
      <c r="F228" s="86"/>
      <c r="G228" s="86"/>
      <c r="H228" s="103"/>
      <c r="I228" s="73"/>
      <c r="J228" s="73"/>
      <c r="K228" s="73"/>
      <c r="L228" s="73"/>
    </row>
    <row r="229" spans="1:13" ht="18" customHeight="1" thickBot="1" x14ac:dyDescent="0.45">
      <c r="C229" s="86" t="s">
        <v>82</v>
      </c>
      <c r="D229" s="86"/>
      <c r="E229" s="86"/>
      <c r="F229" s="86"/>
      <c r="G229" s="86"/>
      <c r="H229" s="103"/>
      <c r="I229" s="73"/>
      <c r="J229" s="73"/>
      <c r="K229" s="73"/>
      <c r="L229" s="73"/>
    </row>
    <row r="230" spans="1:13" ht="28.9" customHeight="1" thickBot="1" x14ac:dyDescent="0.45">
      <c r="C230" s="106" t="s">
        <v>99</v>
      </c>
      <c r="D230" s="124"/>
      <c r="E230" s="124"/>
      <c r="F230" s="124"/>
      <c r="G230" s="125" t="str">
        <f>IF(L207&lt;&gt;I230,"問9②と同じ数値を記入してください","")</f>
        <v/>
      </c>
      <c r="H230" s="125"/>
      <c r="I230" s="73"/>
      <c r="J230" s="73"/>
      <c r="K230" s="73"/>
      <c r="L230" s="73"/>
    </row>
    <row r="231" spans="1:13" ht="18" customHeight="1" thickBot="1" x14ac:dyDescent="0.45">
      <c r="C231" s="86" t="s">
        <v>83</v>
      </c>
      <c r="D231" s="86"/>
      <c r="E231" s="86"/>
      <c r="F231" s="86"/>
      <c r="G231" s="86"/>
      <c r="H231" s="103"/>
      <c r="I231" s="122">
        <f>SUM(I216:L230)</f>
        <v>0</v>
      </c>
      <c r="J231" s="122"/>
      <c r="K231" s="122"/>
      <c r="L231" s="122"/>
    </row>
    <row r="232" spans="1:13" ht="7.9" customHeight="1" x14ac:dyDescent="0.4">
      <c r="I232" s="123" t="str">
        <f>IF(G197=I231,"","上記の合計人数と問８退去者数（合計）が"&amp;CHAR(10)&amp;"一致していません。")</f>
        <v/>
      </c>
      <c r="J232" s="123"/>
      <c r="K232" s="123"/>
      <c r="L232" s="123"/>
    </row>
    <row r="233" spans="1:13" ht="7.9" customHeight="1" x14ac:dyDescent="0.4">
      <c r="H233" s="50"/>
      <c r="J233" s="50"/>
      <c r="K233" s="50"/>
      <c r="L233" s="50"/>
    </row>
    <row r="234" spans="1:13" ht="3.6" customHeight="1" x14ac:dyDescent="0.4"/>
    <row r="235" spans="1:13" x14ac:dyDescent="0.4">
      <c r="A235" s="49">
        <f>COUNTIF(J239:K248,"○")</f>
        <v>0</v>
      </c>
      <c r="B235" s="101" t="s">
        <v>414</v>
      </c>
      <c r="C235" s="101"/>
      <c r="D235" s="101"/>
      <c r="E235" s="101"/>
      <c r="F235" s="101"/>
      <c r="G235" s="101"/>
      <c r="H235" s="101"/>
      <c r="I235" s="101"/>
      <c r="J235" s="101"/>
      <c r="K235" s="101"/>
      <c r="L235" s="101"/>
      <c r="M235" s="101"/>
    </row>
    <row r="236" spans="1:13" x14ac:dyDescent="0.4">
      <c r="B236" s="101"/>
      <c r="C236" s="101"/>
      <c r="D236" s="101"/>
      <c r="E236" s="101"/>
      <c r="F236" s="101"/>
      <c r="G236" s="101"/>
      <c r="H236" s="101"/>
      <c r="I236" s="101"/>
      <c r="J236" s="101"/>
      <c r="K236" s="101"/>
      <c r="L236" s="101"/>
      <c r="M236" s="101"/>
    </row>
    <row r="237" spans="1:13" x14ac:dyDescent="0.4">
      <c r="C237" s="19" t="s">
        <v>84</v>
      </c>
    </row>
    <row r="238" spans="1:13" ht="19.5" thickBot="1" x14ac:dyDescent="0.45">
      <c r="J238" s="92" t="s">
        <v>85</v>
      </c>
      <c r="K238" s="92"/>
    </row>
    <row r="239" spans="1:13" ht="19.5" thickBot="1" x14ac:dyDescent="0.45">
      <c r="C239" s="61" t="s">
        <v>86</v>
      </c>
      <c r="D239" s="61"/>
      <c r="E239" s="61"/>
      <c r="F239" s="61"/>
      <c r="G239" s="61"/>
      <c r="H239" s="61"/>
      <c r="I239" s="85"/>
      <c r="J239" s="73"/>
      <c r="K239" s="73"/>
      <c r="L239" s="51">
        <f>IF(J239="○",1,0)</f>
        <v>0</v>
      </c>
    </row>
    <row r="240" spans="1:13" ht="19.5" thickBot="1" x14ac:dyDescent="0.45">
      <c r="C240" s="61" t="s">
        <v>87</v>
      </c>
      <c r="D240" s="61"/>
      <c r="E240" s="61"/>
      <c r="F240" s="61"/>
      <c r="G240" s="61"/>
      <c r="H240" s="61"/>
      <c r="I240" s="85"/>
      <c r="J240" s="73"/>
      <c r="K240" s="73"/>
      <c r="L240" s="51">
        <f t="shared" ref="L240:L248" si="0">IF(J240="○",1,0)</f>
        <v>0</v>
      </c>
    </row>
    <row r="241" spans="2:13" ht="19.5" thickBot="1" x14ac:dyDescent="0.45">
      <c r="C241" s="61" t="s">
        <v>234</v>
      </c>
      <c r="D241" s="61"/>
      <c r="E241" s="61"/>
      <c r="F241" s="61"/>
      <c r="G241" s="61"/>
      <c r="H241" s="61"/>
      <c r="I241" s="85"/>
      <c r="J241" s="73"/>
      <c r="K241" s="73"/>
      <c r="L241" s="51">
        <f t="shared" si="0"/>
        <v>0</v>
      </c>
    </row>
    <row r="242" spans="2:13" ht="19.5" thickBot="1" x14ac:dyDescent="0.45">
      <c r="C242" s="61" t="s">
        <v>88</v>
      </c>
      <c r="D242" s="61"/>
      <c r="E242" s="61"/>
      <c r="F242" s="61"/>
      <c r="G242" s="61"/>
      <c r="H242" s="61"/>
      <c r="I242" s="85"/>
      <c r="J242" s="73"/>
      <c r="K242" s="73"/>
      <c r="L242" s="51">
        <f t="shared" si="0"/>
        <v>0</v>
      </c>
    </row>
    <row r="243" spans="2:13" ht="19.5" thickBot="1" x14ac:dyDescent="0.45">
      <c r="C243" s="61" t="s">
        <v>89</v>
      </c>
      <c r="D243" s="61"/>
      <c r="E243" s="61"/>
      <c r="F243" s="61"/>
      <c r="G243" s="61"/>
      <c r="H243" s="61"/>
      <c r="I243" s="85"/>
      <c r="J243" s="73"/>
      <c r="K243" s="73"/>
      <c r="L243" s="51">
        <f t="shared" si="0"/>
        <v>0</v>
      </c>
    </row>
    <row r="244" spans="2:13" ht="19.5" thickBot="1" x14ac:dyDescent="0.45">
      <c r="C244" s="61" t="s">
        <v>90</v>
      </c>
      <c r="D244" s="61"/>
      <c r="E244" s="61"/>
      <c r="F244" s="61"/>
      <c r="G244" s="61"/>
      <c r="H244" s="61"/>
      <c r="I244" s="85"/>
      <c r="J244" s="73"/>
      <c r="K244" s="73"/>
      <c r="L244" s="51">
        <f t="shared" si="0"/>
        <v>0</v>
      </c>
    </row>
    <row r="245" spans="2:13" ht="18" customHeight="1" thickBot="1" x14ac:dyDescent="0.45">
      <c r="C245" s="86" t="s">
        <v>91</v>
      </c>
      <c r="D245" s="86"/>
      <c r="E245" s="86"/>
      <c r="F245" s="86"/>
      <c r="G245" s="86"/>
      <c r="H245" s="86"/>
      <c r="I245" s="103"/>
      <c r="J245" s="73"/>
      <c r="K245" s="73"/>
      <c r="L245" s="51">
        <f t="shared" si="0"/>
        <v>0</v>
      </c>
    </row>
    <row r="246" spans="2:13" ht="19.5" thickBot="1" x14ac:dyDescent="0.45">
      <c r="C246" s="61" t="s">
        <v>92</v>
      </c>
      <c r="D246" s="61"/>
      <c r="E246" s="61"/>
      <c r="F246" s="61"/>
      <c r="G246" s="61"/>
      <c r="H246" s="61"/>
      <c r="I246" s="85"/>
      <c r="J246" s="73"/>
      <c r="K246" s="73"/>
      <c r="L246" s="51">
        <f t="shared" si="0"/>
        <v>0</v>
      </c>
    </row>
    <row r="247" spans="2:13" ht="19.5" thickBot="1" x14ac:dyDescent="0.45">
      <c r="C247" s="61" t="s">
        <v>93</v>
      </c>
      <c r="D247" s="61"/>
      <c r="E247" s="61"/>
      <c r="F247" s="61"/>
      <c r="G247" s="61"/>
      <c r="H247" s="61"/>
      <c r="I247" s="85"/>
      <c r="J247" s="73"/>
      <c r="K247" s="73"/>
      <c r="L247" s="51">
        <f t="shared" si="0"/>
        <v>0</v>
      </c>
    </row>
    <row r="248" spans="2:13" ht="19.5" thickBot="1" x14ac:dyDescent="0.45">
      <c r="C248" s="61" t="s">
        <v>94</v>
      </c>
      <c r="D248" s="61"/>
      <c r="E248" s="61"/>
      <c r="F248" s="61"/>
      <c r="G248" s="61"/>
      <c r="H248" s="61"/>
      <c r="I248" s="85"/>
      <c r="J248" s="73"/>
      <c r="K248" s="73"/>
      <c r="L248" s="51">
        <f t="shared" si="0"/>
        <v>0</v>
      </c>
    </row>
    <row r="249" spans="2:13" x14ac:dyDescent="0.4">
      <c r="J249" s="126" t="str">
        <f>IF(A235&gt;3,"問11は最大３つまで選択してください","")</f>
        <v/>
      </c>
      <c r="K249" s="126"/>
      <c r="L249" s="126"/>
      <c r="M249" s="126"/>
    </row>
    <row r="251" spans="2:13" x14ac:dyDescent="0.4">
      <c r="B251" s="127" t="s">
        <v>415</v>
      </c>
      <c r="C251" s="127"/>
      <c r="D251" s="127"/>
      <c r="E251" s="127"/>
      <c r="F251" s="127"/>
      <c r="G251" s="127"/>
      <c r="H251" s="127"/>
      <c r="I251" s="127"/>
      <c r="J251" s="127"/>
      <c r="K251" s="127"/>
      <c r="L251" s="127"/>
      <c r="M251" s="127"/>
    </row>
    <row r="252" spans="2:13" x14ac:dyDescent="0.4">
      <c r="B252" s="127"/>
      <c r="C252" s="127"/>
      <c r="D252" s="127"/>
      <c r="E252" s="127"/>
      <c r="F252" s="127"/>
      <c r="G252" s="127"/>
      <c r="H252" s="127"/>
      <c r="I252" s="127"/>
      <c r="J252" s="127"/>
      <c r="K252" s="127"/>
      <c r="L252" s="127"/>
      <c r="M252" s="127"/>
    </row>
    <row r="253" spans="2:13" ht="9" customHeight="1" thickBot="1" x14ac:dyDescent="0.45">
      <c r="B253" s="1"/>
    </row>
    <row r="254" spans="2:13" ht="19.5" thickBot="1" x14ac:dyDescent="0.45">
      <c r="C254" s="128"/>
      <c r="D254" s="128"/>
      <c r="E254" s="128"/>
      <c r="F254" s="128"/>
      <c r="G254" s="128"/>
      <c r="H254" s="128"/>
      <c r="I254" s="128"/>
      <c r="J254" s="128"/>
      <c r="K254" s="128"/>
      <c r="L254" s="128"/>
    </row>
    <row r="255" spans="2:13" ht="19.5" thickBot="1" x14ac:dyDescent="0.45">
      <c r="C255" s="128"/>
      <c r="D255" s="128"/>
      <c r="E255" s="128"/>
      <c r="F255" s="128"/>
      <c r="G255" s="128"/>
      <c r="H255" s="128"/>
      <c r="I255" s="128"/>
      <c r="J255" s="128"/>
      <c r="K255" s="128"/>
      <c r="L255" s="128"/>
    </row>
    <row r="256" spans="2:13" ht="19.5" thickBot="1" x14ac:dyDescent="0.45">
      <c r="C256" s="128"/>
      <c r="D256" s="128"/>
      <c r="E256" s="128"/>
      <c r="F256" s="128"/>
      <c r="G256" s="128"/>
      <c r="H256" s="128"/>
      <c r="I256" s="128"/>
      <c r="J256" s="128"/>
      <c r="K256" s="128"/>
      <c r="L256" s="128"/>
    </row>
    <row r="258" spans="3:12" ht="19.5" thickBot="1" x14ac:dyDescent="0.45">
      <c r="C258" s="49" t="s">
        <v>216</v>
      </c>
    </row>
    <row r="259" spans="3:12" ht="19.5" thickBot="1" x14ac:dyDescent="0.45">
      <c r="C259" s="71" t="s">
        <v>217</v>
      </c>
      <c r="D259" s="72"/>
      <c r="E259" s="72"/>
      <c r="F259" s="73"/>
      <c r="G259" s="73"/>
      <c r="H259" s="73"/>
      <c r="I259" s="73"/>
      <c r="J259" s="73"/>
      <c r="K259" s="73"/>
      <c r="L259" s="73"/>
    </row>
    <row r="260" spans="3:12" ht="19.5" thickBot="1" x14ac:dyDescent="0.45">
      <c r="C260" s="71" t="s">
        <v>218</v>
      </c>
      <c r="D260" s="72"/>
      <c r="E260" s="72"/>
      <c r="F260" s="73"/>
      <c r="G260" s="73"/>
      <c r="H260" s="73"/>
      <c r="I260" s="73"/>
      <c r="J260" s="73"/>
      <c r="K260" s="73"/>
      <c r="L260" s="73"/>
    </row>
    <row r="261" spans="3:12" ht="19.5" thickBot="1" x14ac:dyDescent="0.45">
      <c r="C261" s="71" t="s">
        <v>219</v>
      </c>
      <c r="D261" s="72"/>
      <c r="E261" s="72"/>
      <c r="F261" s="74"/>
      <c r="G261" s="74"/>
      <c r="H261" s="74"/>
      <c r="I261" s="74"/>
      <c r="J261" s="74"/>
      <c r="K261" s="74"/>
      <c r="L261" s="74"/>
    </row>
    <row r="262" spans="3:12" ht="19.5" thickBot="1" x14ac:dyDescent="0.45">
      <c r="C262" s="71" t="s">
        <v>220</v>
      </c>
      <c r="D262" s="72"/>
      <c r="E262" s="72"/>
      <c r="F262" s="73"/>
      <c r="G262" s="73"/>
      <c r="H262" s="73"/>
      <c r="I262" s="73"/>
      <c r="J262" s="73"/>
      <c r="K262" s="73"/>
      <c r="L262" s="73"/>
    </row>
    <row r="264" spans="3:12" x14ac:dyDescent="0.4">
      <c r="C264" s="49" t="s">
        <v>221</v>
      </c>
    </row>
  </sheetData>
  <sheetProtection formatRows="0"/>
  <mergeCells count="283">
    <mergeCell ref="C115:I115"/>
    <mergeCell ref="J115:K115"/>
    <mergeCell ref="C116:I116"/>
    <mergeCell ref="J116:K116"/>
    <mergeCell ref="C119:K121"/>
    <mergeCell ref="B84:K84"/>
    <mergeCell ref="C113:I113"/>
    <mergeCell ref="J113:K113"/>
    <mergeCell ref="C114:I114"/>
    <mergeCell ref="J114:K114"/>
    <mergeCell ref="C109:I109"/>
    <mergeCell ref="J109:K109"/>
    <mergeCell ref="C110:I110"/>
    <mergeCell ref="J110:K110"/>
    <mergeCell ref="C111:I111"/>
    <mergeCell ref="J111:K111"/>
    <mergeCell ref="C112:I112"/>
    <mergeCell ref="J112:K112"/>
    <mergeCell ref="C102:K104"/>
    <mergeCell ref="C94:F94"/>
    <mergeCell ref="G94:K94"/>
    <mergeCell ref="C97:E97"/>
    <mergeCell ref="F97:H97"/>
    <mergeCell ref="F98:K99"/>
    <mergeCell ref="C98:E99"/>
    <mergeCell ref="J86:K86"/>
    <mergeCell ref="J87:K87"/>
    <mergeCell ref="J88:K88"/>
    <mergeCell ref="J89:K89"/>
    <mergeCell ref="J90:K90"/>
    <mergeCell ref="J91:K91"/>
    <mergeCell ref="C86:I86"/>
    <mergeCell ref="C87:I87"/>
    <mergeCell ref="C88:I88"/>
    <mergeCell ref="C89:I89"/>
    <mergeCell ref="C90:I90"/>
    <mergeCell ref="C91:I91"/>
    <mergeCell ref="C74:K76"/>
    <mergeCell ref="C79:E79"/>
    <mergeCell ref="F79:H79"/>
    <mergeCell ref="I81:K81"/>
    <mergeCell ref="J69:K69"/>
    <mergeCell ref="J70:K70"/>
    <mergeCell ref="J71:K71"/>
    <mergeCell ref="C66:I66"/>
    <mergeCell ref="C67:I67"/>
    <mergeCell ref="C68:I68"/>
    <mergeCell ref="C69:I69"/>
    <mergeCell ref="C70:I70"/>
    <mergeCell ref="C71:I71"/>
    <mergeCell ref="C248:I248"/>
    <mergeCell ref="J248:K248"/>
    <mergeCell ref="J249:M249"/>
    <mergeCell ref="B251:M252"/>
    <mergeCell ref="C254:L256"/>
    <mergeCell ref="C245:I245"/>
    <mergeCell ref="J245:K245"/>
    <mergeCell ref="C246:I246"/>
    <mergeCell ref="J246:K246"/>
    <mergeCell ref="C247:I247"/>
    <mergeCell ref="J247:K247"/>
    <mergeCell ref="C242:I242"/>
    <mergeCell ref="J242:K242"/>
    <mergeCell ref="C243:I243"/>
    <mergeCell ref="J243:K243"/>
    <mergeCell ref="C244:I244"/>
    <mergeCell ref="J244:K244"/>
    <mergeCell ref="J238:K238"/>
    <mergeCell ref="C239:I239"/>
    <mergeCell ref="J239:K239"/>
    <mergeCell ref="C240:I240"/>
    <mergeCell ref="J240:K240"/>
    <mergeCell ref="C241:I241"/>
    <mergeCell ref="J241:K241"/>
    <mergeCell ref="I230:L230"/>
    <mergeCell ref="C231:H231"/>
    <mergeCell ref="I231:L231"/>
    <mergeCell ref="I232:L232"/>
    <mergeCell ref="B235:M236"/>
    <mergeCell ref="C228:H228"/>
    <mergeCell ref="I228:J228"/>
    <mergeCell ref="K228:L228"/>
    <mergeCell ref="C229:H229"/>
    <mergeCell ref="I229:L229"/>
    <mergeCell ref="C230:F230"/>
    <mergeCell ref="G230:H230"/>
    <mergeCell ref="C226:H226"/>
    <mergeCell ref="I226:J226"/>
    <mergeCell ref="K226:L226"/>
    <mergeCell ref="C227:H227"/>
    <mergeCell ref="I227:J227"/>
    <mergeCell ref="K227:L227"/>
    <mergeCell ref="C224:H224"/>
    <mergeCell ref="I224:J224"/>
    <mergeCell ref="K224:L224"/>
    <mergeCell ref="C225:H225"/>
    <mergeCell ref="I225:J225"/>
    <mergeCell ref="K225:L225"/>
    <mergeCell ref="C222:H222"/>
    <mergeCell ref="I222:J222"/>
    <mergeCell ref="K222:L222"/>
    <mergeCell ref="C223:H223"/>
    <mergeCell ref="I223:J223"/>
    <mergeCell ref="K223:L223"/>
    <mergeCell ref="C220:H220"/>
    <mergeCell ref="I220:J220"/>
    <mergeCell ref="K220:L220"/>
    <mergeCell ref="C221:H221"/>
    <mergeCell ref="I221:J221"/>
    <mergeCell ref="K221:L221"/>
    <mergeCell ref="C218:H218"/>
    <mergeCell ref="I218:J218"/>
    <mergeCell ref="K218:L218"/>
    <mergeCell ref="C219:H219"/>
    <mergeCell ref="I219:J219"/>
    <mergeCell ref="K219:L219"/>
    <mergeCell ref="C216:H216"/>
    <mergeCell ref="I216:J216"/>
    <mergeCell ref="K216:L216"/>
    <mergeCell ref="C217:H217"/>
    <mergeCell ref="I217:J217"/>
    <mergeCell ref="K217:L217"/>
    <mergeCell ref="C203:K203"/>
    <mergeCell ref="C205:K205"/>
    <mergeCell ref="L205:L206"/>
    <mergeCell ref="M205:M206"/>
    <mergeCell ref="C211:M212"/>
    <mergeCell ref="I215:J215"/>
    <mergeCell ref="K215:L215"/>
    <mergeCell ref="I179:L181"/>
    <mergeCell ref="B190:M190"/>
    <mergeCell ref="C193:M194"/>
    <mergeCell ref="C197:F197"/>
    <mergeCell ref="G197:H197"/>
    <mergeCell ref="C201:M202"/>
    <mergeCell ref="B192:M192"/>
    <mergeCell ref="C176:H176"/>
    <mergeCell ref="I176:J176"/>
    <mergeCell ref="K176:L176"/>
    <mergeCell ref="C177:H177"/>
    <mergeCell ref="I177:L177"/>
    <mergeCell ref="C178:H178"/>
    <mergeCell ref="I178:L178"/>
    <mergeCell ref="C174:H174"/>
    <mergeCell ref="I174:J174"/>
    <mergeCell ref="K174:L174"/>
    <mergeCell ref="C175:H175"/>
    <mergeCell ref="I175:J175"/>
    <mergeCell ref="K175:L175"/>
    <mergeCell ref="C172:H172"/>
    <mergeCell ref="I172:J172"/>
    <mergeCell ref="K172:L172"/>
    <mergeCell ref="C173:H173"/>
    <mergeCell ref="I173:J173"/>
    <mergeCell ref="K173:L173"/>
    <mergeCell ref="C170:H170"/>
    <mergeCell ref="I170:J170"/>
    <mergeCell ref="K170:L170"/>
    <mergeCell ref="C171:H171"/>
    <mergeCell ref="I171:J171"/>
    <mergeCell ref="K171:L171"/>
    <mergeCell ref="C168:H168"/>
    <mergeCell ref="I168:J168"/>
    <mergeCell ref="K168:L168"/>
    <mergeCell ref="C169:H169"/>
    <mergeCell ref="I169:J169"/>
    <mergeCell ref="K169:L169"/>
    <mergeCell ref="C166:H166"/>
    <mergeCell ref="I166:J166"/>
    <mergeCell ref="K166:L166"/>
    <mergeCell ref="C167:H167"/>
    <mergeCell ref="I167:J167"/>
    <mergeCell ref="K167:L167"/>
    <mergeCell ref="I163:J163"/>
    <mergeCell ref="K163:L163"/>
    <mergeCell ref="C164:H164"/>
    <mergeCell ref="I164:J164"/>
    <mergeCell ref="K164:L164"/>
    <mergeCell ref="C165:H165"/>
    <mergeCell ref="I165:J165"/>
    <mergeCell ref="K165:L165"/>
    <mergeCell ref="B147:M147"/>
    <mergeCell ref="B149:M150"/>
    <mergeCell ref="C153:F153"/>
    <mergeCell ref="G153:H153"/>
    <mergeCell ref="B155:M156"/>
    <mergeCell ref="C159:N160"/>
    <mergeCell ref="L139:L140"/>
    <mergeCell ref="C144:I144"/>
    <mergeCell ref="C135:E135"/>
    <mergeCell ref="H135:J135"/>
    <mergeCell ref="C136:E136"/>
    <mergeCell ref="H136:J136"/>
    <mergeCell ref="C137:E137"/>
    <mergeCell ref="H137:J137"/>
    <mergeCell ref="C140:G140"/>
    <mergeCell ref="C134:E134"/>
    <mergeCell ref="H134:J134"/>
    <mergeCell ref="C20:G20"/>
    <mergeCell ref="H20:I20"/>
    <mergeCell ref="C21:G21"/>
    <mergeCell ref="H21:I21"/>
    <mergeCell ref="C138:E138"/>
    <mergeCell ref="H138:J138"/>
    <mergeCell ref="H139:J140"/>
    <mergeCell ref="F41:H41"/>
    <mergeCell ref="I41:K41"/>
    <mergeCell ref="C42:E42"/>
    <mergeCell ref="F42:H42"/>
    <mergeCell ref="I42:K42"/>
    <mergeCell ref="I44:K44"/>
    <mergeCell ref="C47:E47"/>
    <mergeCell ref="F47:H47"/>
    <mergeCell ref="K139:K140"/>
    <mergeCell ref="J66:K66"/>
    <mergeCell ref="J67:K67"/>
    <mergeCell ref="J68:K68"/>
    <mergeCell ref="I56:K56"/>
    <mergeCell ref="C59:E59"/>
    <mergeCell ref="F59:H59"/>
    <mergeCell ref="J10:M10"/>
    <mergeCell ref="D11:H11"/>
    <mergeCell ref="J11:M11"/>
    <mergeCell ref="D12:H12"/>
    <mergeCell ref="J12:M12"/>
    <mergeCell ref="C132:E132"/>
    <mergeCell ref="H132:J132"/>
    <mergeCell ref="C133:E133"/>
    <mergeCell ref="H133:J133"/>
    <mergeCell ref="C29:E29"/>
    <mergeCell ref="F29:H29"/>
    <mergeCell ref="I29:K29"/>
    <mergeCell ref="C30:E30"/>
    <mergeCell ref="F30:H30"/>
    <mergeCell ref="I30:K30"/>
    <mergeCell ref="I32:K32"/>
    <mergeCell ref="C35:E35"/>
    <mergeCell ref="F35:H35"/>
    <mergeCell ref="I35:K35"/>
    <mergeCell ref="C36:E36"/>
    <mergeCell ref="F36:H36"/>
    <mergeCell ref="I36:K36"/>
    <mergeCell ref="I38:K38"/>
    <mergeCell ref="C41:E41"/>
    <mergeCell ref="C259:E259"/>
    <mergeCell ref="F259:L259"/>
    <mergeCell ref="C260:E260"/>
    <mergeCell ref="F260:L260"/>
    <mergeCell ref="C261:E261"/>
    <mergeCell ref="F261:L261"/>
    <mergeCell ref="C262:E262"/>
    <mergeCell ref="F262:L262"/>
    <mergeCell ref="B2:M2"/>
    <mergeCell ref="H6:I6"/>
    <mergeCell ref="J6:N7"/>
    <mergeCell ref="D8:H8"/>
    <mergeCell ref="J8:M8"/>
    <mergeCell ref="D9:H9"/>
    <mergeCell ref="J9:M9"/>
    <mergeCell ref="K21:M21"/>
    <mergeCell ref="C23:N24"/>
    <mergeCell ref="C17:G17"/>
    <mergeCell ref="H17:M17"/>
    <mergeCell ref="C18:G18"/>
    <mergeCell ref="H18:I18"/>
    <mergeCell ref="C19:G19"/>
    <mergeCell ref="H19:I19"/>
    <mergeCell ref="D10:H10"/>
    <mergeCell ref="I59:K59"/>
    <mergeCell ref="C60:E60"/>
    <mergeCell ref="I62:K62"/>
    <mergeCell ref="F60:K60"/>
    <mergeCell ref="I47:K47"/>
    <mergeCell ref="C48:E48"/>
    <mergeCell ref="F48:H48"/>
    <mergeCell ref="I48:K48"/>
    <mergeCell ref="I50:K50"/>
    <mergeCell ref="C53:E53"/>
    <mergeCell ref="F53:H53"/>
    <mergeCell ref="I53:K53"/>
    <mergeCell ref="C54:E54"/>
    <mergeCell ref="F54:H54"/>
    <mergeCell ref="I54:K54"/>
  </mergeCells>
  <phoneticPr fontId="1"/>
  <conditionalFormatting sqref="A73:O76">
    <cfRule type="expression" dxfId="25" priority="8">
      <formula>$J$71&lt;&gt;"○"</formula>
    </cfRule>
  </conditionalFormatting>
  <conditionalFormatting sqref="A83:O104">
    <cfRule type="expression" dxfId="24" priority="7">
      <formula>$I$81=$R$79</formula>
    </cfRule>
  </conditionalFormatting>
  <conditionalFormatting sqref="A93:O95">
    <cfRule type="expression" dxfId="23" priority="6">
      <formula>AND($I$81=$S$79,$J$88&lt;&gt;"○")</formula>
    </cfRule>
  </conditionalFormatting>
  <conditionalFormatting sqref="A96:O100">
    <cfRule type="expression" dxfId="22" priority="5">
      <formula>AND($I$81=$S$79,$J$90&lt;&gt;"○")</formula>
    </cfRule>
  </conditionalFormatting>
  <conditionalFormatting sqref="A98:O100">
    <cfRule type="expression" dxfId="21" priority="1">
      <formula>AND($J$90="○",$F$97&lt;&gt;$T$97)</formula>
    </cfRule>
  </conditionalFormatting>
  <conditionalFormatting sqref="A101:O105">
    <cfRule type="expression" dxfId="20" priority="4">
      <formula>AND($I$81=$S$79,$J$91&lt;&gt;"○")</formula>
    </cfRule>
  </conditionalFormatting>
  <conditionalFormatting sqref="A107:O122">
    <cfRule type="expression" dxfId="19" priority="3">
      <formula>$C$11&lt;&gt;"○"</formula>
    </cfRule>
  </conditionalFormatting>
  <conditionalFormatting sqref="A118:O122">
    <cfRule type="expression" dxfId="18" priority="2">
      <formula>$J$116&lt;&gt;"○"</formula>
    </cfRule>
  </conditionalFormatting>
  <conditionalFormatting sqref="C140:G140">
    <cfRule type="containsText" dxfId="17" priority="13" operator="containsText" text="選べません">
      <formula>NOT(ISERROR(SEARCH("選べません",C140)))</formula>
    </cfRule>
  </conditionalFormatting>
  <conditionalFormatting sqref="C203:K203">
    <cfRule type="expression" dxfId="16" priority="18">
      <formula>$M$207&lt;$G$197</formula>
    </cfRule>
    <cfRule type="expression" dxfId="15" priority="19">
      <formula>$M$207&gt;$G$197</formula>
    </cfRule>
  </conditionalFormatting>
  <conditionalFormatting sqref="G230:H230">
    <cfRule type="containsText" dxfId="14" priority="12" operator="containsText" text="同じ数値を記入">
      <formula>NOT(ISERROR(SEARCH("同じ数値を記入",G230)))</formula>
    </cfRule>
  </conditionalFormatting>
  <conditionalFormatting sqref="H6:I6">
    <cfRule type="expression" dxfId="13" priority="31">
      <formula>A6&gt;1</formula>
    </cfRule>
  </conditionalFormatting>
  <conditionalFormatting sqref="I178:L178">
    <cfRule type="expression" dxfId="12" priority="27">
      <formula>$G$153&lt;$I$178</formula>
    </cfRule>
    <cfRule type="expression" dxfId="11" priority="28">
      <formula>$G$153&gt;$I$178</formula>
    </cfRule>
  </conditionalFormatting>
  <conditionalFormatting sqref="I179:L186">
    <cfRule type="containsText" dxfId="10" priority="29" operator="containsText" text="一致していません">
      <formula>NOT(ISERROR(SEARCH("一致していません",I179)))</formula>
    </cfRule>
  </conditionalFormatting>
  <conditionalFormatting sqref="I231:L231">
    <cfRule type="expression" dxfId="9" priority="23">
      <formula>$G$197&lt;$I$231</formula>
    </cfRule>
  </conditionalFormatting>
  <conditionalFormatting sqref="I231:L232">
    <cfRule type="expression" dxfId="8" priority="24">
      <formula>$G$197&gt;$I$231</formula>
    </cfRule>
  </conditionalFormatting>
  <conditionalFormatting sqref="I232:L232">
    <cfRule type="expression" dxfId="7" priority="25">
      <formula>$G$197&lt;$I$231</formula>
    </cfRule>
  </conditionalFormatting>
  <conditionalFormatting sqref="J6">
    <cfRule type="expression" dxfId="6" priority="30">
      <formula>A6&gt;1</formula>
    </cfRule>
  </conditionalFormatting>
  <conditionalFormatting sqref="J238:K238">
    <cfRule type="expression" dxfId="5" priority="21">
      <formula>$A$235&gt;3</formula>
    </cfRule>
  </conditionalFormatting>
  <conditionalFormatting sqref="J249:M249">
    <cfRule type="containsText" dxfId="4" priority="20" operator="containsText" text="選択">
      <formula>NOT(ISERROR(SEARCH("選択",J249)))</formula>
    </cfRule>
    <cfRule type="containsText" dxfId="3" priority="22" operator="containsText" text="1つ">
      <formula>NOT(ISERROR(SEARCH("1つ",J249)))</formula>
    </cfRule>
  </conditionalFormatting>
  <conditionalFormatting sqref="M205:M207">
    <cfRule type="expression" dxfId="2" priority="16">
      <formula>$G$197&lt;$M$207</formula>
    </cfRule>
    <cfRule type="expression" dxfId="1" priority="17">
      <formula>$G$197&gt;$M$207</formula>
    </cfRule>
  </conditionalFormatting>
  <dataValidations count="17">
    <dataValidation type="custom" allowBlank="1" showInputMessage="1" showErrorMessage="1" error="数値または-のみ記入できます。" sqref="H20:I21" xr:uid="{EFB67AC3-D9CD-4A82-B484-8E8E4FAC0C96}">
      <formula1>OR(AND(H20&gt;=0,H20&lt;=99999),(H20="*"),(H20="-"))</formula1>
    </dataValidation>
    <dataValidation type="list" allowBlank="1" showInputMessage="1" showErrorMessage="1" sqref="J239:K248 C8:C12 I8:I12 F132:F138 K132:K139" xr:uid="{9D479CDA-3750-4DA2-9728-B624663E1DE9}">
      <formula1>"　, ○"</formula1>
    </dataValidation>
    <dataValidation type="whole" allowBlank="1" showInputMessage="1" showErrorMessage="1" sqref="L126 K9" xr:uid="{354B0D3B-16FD-45F6-B510-81EDE30FC230}">
      <formula1>0</formula1>
      <formula2>9999999999</formula2>
    </dataValidation>
    <dataValidation type="custom" allowBlank="1" showInputMessage="1" showErrorMessage="1" error="数値のみ記入してください。" sqref="H18:I19" xr:uid="{F0BE85E8-9604-469D-85F8-424C3402F689}">
      <formula1>OR(AND(H18&gt;=0,H18&lt;=99999),(H18="-"))</formula1>
    </dataValidation>
    <dataValidation type="whole" allowBlank="1" showInputMessage="1" showErrorMessage="1" error="数字のみ入力してください。" sqref="G153:H153 G197:H197" xr:uid="{0EB357A8-DD36-47A0-887B-998A4DD69AC0}">
      <formula1>0</formula1>
      <formula2>99999</formula2>
    </dataValidation>
    <dataValidation type="whole" allowBlank="1" showInputMessage="1" showErrorMessage="1" error="数字のみ入力してください。" sqref="C126:K126 J144 I164:L177 C207:L207 I216:L230" xr:uid="{121E85E2-245C-4521-9585-5DD3231CACAC}">
      <formula1>0</formula1>
      <formula2>9999999999</formula2>
    </dataValidation>
    <dataValidation type="list" allowBlank="1" showInputMessage="1" showErrorMessage="1" sqref="I32:K32" xr:uid="{CD09BA49-5A70-4967-A9B7-9325712A4C4D}">
      <formula1>$R$29:$V$29</formula1>
    </dataValidation>
    <dataValidation type="list" allowBlank="1" showInputMessage="1" showErrorMessage="1" sqref="I38:K38" xr:uid="{7EADFD0D-A721-4B3B-A49C-CB7CF11AA725}">
      <formula1>$R$35:$W$35</formula1>
    </dataValidation>
    <dataValidation type="list" allowBlank="1" showInputMessage="1" showErrorMessage="1" sqref="I56:K56" xr:uid="{92151697-D6AA-4D01-9689-25BF57D2BA75}">
      <formula1>$R$53:$W$53</formula1>
    </dataValidation>
    <dataValidation type="list" allowBlank="1" showInputMessage="1" showErrorMessage="1" sqref="I62:K62" xr:uid="{DA170807-D9E9-4F93-9BE9-EF726DBA7527}">
      <formula1>$R$59:$U$59</formula1>
    </dataValidation>
    <dataValidation type="list" allowBlank="1" showInputMessage="1" showErrorMessage="1" sqref="J66:K71" xr:uid="{B7B3571D-175C-4F56-A2A0-D232BF66819A}">
      <formula1>$R$66:$R$67</formula1>
    </dataValidation>
    <dataValidation type="list" allowBlank="1" showInputMessage="1" showErrorMessage="1" sqref="I81:K81" xr:uid="{6E42170A-EC33-4531-85F9-CA3A2067502E}">
      <formula1>$R$79:$S$79</formula1>
    </dataValidation>
    <dataValidation type="list" allowBlank="1" showInputMessage="1" showErrorMessage="1" sqref="J86:K91" xr:uid="{A2B47BE9-8A08-4402-BF11-34873EA7A2B0}">
      <formula1>$R$86:$R$87</formula1>
    </dataValidation>
    <dataValidation type="list" allowBlank="1" showInputMessage="1" showErrorMessage="1" sqref="J109:K116" xr:uid="{E8593122-4D44-4475-A8B2-768F82EC8668}">
      <formula1>$R$109:$R$110</formula1>
    </dataValidation>
    <dataValidation type="list" allowBlank="1" showInputMessage="1" showErrorMessage="1" sqref="I50:K50" xr:uid="{8CC98D30-3746-43E7-BA6B-DC4A3763552F}">
      <formula1>$R$47:$W$47</formula1>
    </dataValidation>
    <dataValidation type="list" allowBlank="1" showInputMessage="1" showErrorMessage="1" sqref="I44:K44" xr:uid="{79C42C04-217B-4350-97EA-22B91A076D58}">
      <formula1>$R$41:$W$41</formula1>
    </dataValidation>
    <dataValidation type="list" allowBlank="1" showInputMessage="1" showErrorMessage="1" sqref="F97:H97" xr:uid="{E47A5451-3088-48C4-9E21-C3A3234989B4}">
      <formula1>$R$97:$T$97</formula1>
    </dataValidation>
  </dataValidations>
  <pageMargins left="0.23622047244094491" right="0.23622047244094491" top="0.35433070866141736" bottom="0.35433070866141736" header="0.31496062992125984" footer="0.31496062992125984"/>
  <pageSetup paperSize="9" fitToHeight="0" orientation="portrait" verticalDpi="300" r:id="rId1"/>
  <headerFooter>
    <oddFooter>&amp;C&amp;P ページ</oddFooter>
  </headerFooter>
  <rowBreaks count="5" manualBreakCount="5">
    <brk id="57" max="14" man="1"/>
    <brk id="105" max="14" man="1"/>
    <brk id="146" max="14" man="1"/>
    <brk id="189" max="14" man="1"/>
    <brk id="234"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74B6-D728-4C8E-B36A-AD372DFA9454}">
  <dimension ref="A1:EW10"/>
  <sheetViews>
    <sheetView workbookViewId="0">
      <selection activeCell="AK8" sqref="AK8"/>
    </sheetView>
  </sheetViews>
  <sheetFormatPr defaultRowHeight="18.75" x14ac:dyDescent="0.4"/>
  <cols>
    <col min="3" max="3" width="14.25" customWidth="1"/>
    <col min="15" max="15" width="9.375" bestFit="1" customWidth="1"/>
    <col min="153" max="153" width="50.625" customWidth="1"/>
  </cols>
  <sheetData>
    <row r="1" spans="1:153" x14ac:dyDescent="0.4">
      <c r="A1" t="s">
        <v>248</v>
      </c>
      <c r="E1" s="5"/>
      <c r="F1" s="5"/>
      <c r="AX1" s="5"/>
      <c r="AY1" s="5"/>
      <c r="AZ1" s="5"/>
      <c r="BA1" s="5"/>
      <c r="BB1" s="5"/>
      <c r="BC1" s="5"/>
      <c r="BD1" s="5"/>
      <c r="BE1" s="5"/>
      <c r="BF1" s="5"/>
      <c r="BG1" s="5"/>
      <c r="BH1" s="5"/>
      <c r="BI1" s="5"/>
      <c r="BJ1" s="5"/>
      <c r="BK1" s="5"/>
      <c r="BL1" s="5"/>
      <c r="BM1" s="5"/>
      <c r="BN1" s="5"/>
      <c r="BO1" s="5"/>
      <c r="CB1" s="5"/>
      <c r="EH1" s="5"/>
      <c r="EI1" s="5"/>
      <c r="EJ1" s="5"/>
      <c r="EK1" s="5"/>
      <c r="EL1" s="5"/>
      <c r="EM1" s="5"/>
      <c r="EN1" s="5"/>
      <c r="EO1" s="5"/>
      <c r="EP1" s="5"/>
      <c r="EQ1" s="5"/>
      <c r="ER1" s="5"/>
    </row>
    <row r="2" spans="1:153" x14ac:dyDescent="0.4">
      <c r="A2" s="6">
        <v>1</v>
      </c>
      <c r="B2" s="6">
        <v>2</v>
      </c>
      <c r="C2" s="6">
        <v>3</v>
      </c>
      <c r="D2" s="6">
        <v>4</v>
      </c>
      <c r="E2" s="6">
        <v>5</v>
      </c>
      <c r="F2" s="6">
        <v>6</v>
      </c>
      <c r="G2" s="6">
        <v>7</v>
      </c>
      <c r="H2" s="6">
        <v>8</v>
      </c>
      <c r="I2" s="6"/>
      <c r="J2" s="6"/>
      <c r="K2" s="6"/>
      <c r="L2" s="6"/>
      <c r="M2" s="6"/>
      <c r="N2" s="6"/>
      <c r="O2" s="6">
        <v>1</v>
      </c>
      <c r="P2" s="6">
        <v>2</v>
      </c>
      <c r="Q2" s="6">
        <v>3</v>
      </c>
      <c r="R2" s="6">
        <v>4</v>
      </c>
      <c r="S2" s="6">
        <v>5</v>
      </c>
      <c r="T2" s="6">
        <v>6</v>
      </c>
      <c r="U2" s="6"/>
      <c r="V2" s="6"/>
      <c r="W2" s="6">
        <v>1</v>
      </c>
      <c r="X2" s="6">
        <v>2</v>
      </c>
      <c r="Y2" s="6">
        <v>3</v>
      </c>
      <c r="Z2" s="6">
        <v>4</v>
      </c>
      <c r="AA2" s="6">
        <v>5</v>
      </c>
      <c r="AB2" s="6">
        <v>6</v>
      </c>
      <c r="AC2" s="6"/>
      <c r="AD2" s="6"/>
      <c r="AE2" s="6"/>
      <c r="AF2" s="6"/>
      <c r="AG2" s="6">
        <v>1</v>
      </c>
      <c r="AH2" s="6">
        <v>2</v>
      </c>
      <c r="AI2" s="6">
        <v>3</v>
      </c>
      <c r="AJ2" s="6">
        <v>4</v>
      </c>
      <c r="AK2" s="6">
        <v>5</v>
      </c>
      <c r="AL2" s="6">
        <v>6</v>
      </c>
      <c r="AM2" s="6">
        <v>7</v>
      </c>
      <c r="AN2" s="6">
        <v>8</v>
      </c>
      <c r="AO2" s="6">
        <v>9</v>
      </c>
      <c r="AP2" s="6">
        <v>9</v>
      </c>
      <c r="AQ2" s="6">
        <v>10</v>
      </c>
      <c r="AR2" s="6">
        <v>11</v>
      </c>
      <c r="AS2" s="6">
        <v>12</v>
      </c>
      <c r="AT2" s="6">
        <v>13</v>
      </c>
      <c r="AU2" s="6">
        <v>14</v>
      </c>
      <c r="AV2" s="6">
        <v>15</v>
      </c>
      <c r="AW2" s="6">
        <v>16</v>
      </c>
      <c r="AX2" s="6">
        <v>17</v>
      </c>
      <c r="AY2" s="6">
        <v>18</v>
      </c>
      <c r="AZ2" s="6">
        <v>19</v>
      </c>
      <c r="BA2" s="6">
        <v>20</v>
      </c>
      <c r="BB2" s="6">
        <v>21</v>
      </c>
      <c r="BC2" s="6">
        <v>22</v>
      </c>
      <c r="BD2" s="6">
        <v>23</v>
      </c>
      <c r="BE2" s="6">
        <v>24</v>
      </c>
      <c r="BF2" s="6">
        <v>25</v>
      </c>
      <c r="BG2" s="6">
        <v>26</v>
      </c>
      <c r="BH2" s="6">
        <v>27</v>
      </c>
      <c r="BI2" s="6">
        <v>28</v>
      </c>
      <c r="BJ2" s="6">
        <v>29</v>
      </c>
      <c r="BK2" s="6">
        <v>30</v>
      </c>
      <c r="BL2" s="6">
        <v>31</v>
      </c>
      <c r="BM2" s="6">
        <v>32</v>
      </c>
      <c r="BN2" s="6">
        <v>33</v>
      </c>
      <c r="BO2" s="6">
        <v>34</v>
      </c>
      <c r="BP2" s="6">
        <v>35</v>
      </c>
      <c r="BQ2" s="6">
        <v>36</v>
      </c>
      <c r="BR2" s="6">
        <v>37</v>
      </c>
      <c r="BS2" s="6">
        <v>38</v>
      </c>
      <c r="BT2" s="6">
        <v>39</v>
      </c>
      <c r="BU2" s="6">
        <v>40</v>
      </c>
      <c r="BV2" s="6">
        <v>41</v>
      </c>
      <c r="BW2" s="6">
        <v>42</v>
      </c>
      <c r="BX2" s="6">
        <v>43</v>
      </c>
      <c r="BY2" s="6">
        <v>44</v>
      </c>
      <c r="BZ2" s="6">
        <v>45</v>
      </c>
      <c r="CA2" s="6">
        <v>46</v>
      </c>
      <c r="CB2" s="6">
        <v>47</v>
      </c>
      <c r="CC2" s="6">
        <v>48</v>
      </c>
      <c r="CD2" s="6">
        <v>49</v>
      </c>
      <c r="CE2" s="6">
        <v>50</v>
      </c>
      <c r="CF2" s="6">
        <v>51</v>
      </c>
      <c r="CG2" s="6">
        <v>52</v>
      </c>
      <c r="CH2" s="6">
        <v>53</v>
      </c>
      <c r="CI2" s="6">
        <v>54</v>
      </c>
      <c r="CJ2" s="6">
        <v>55</v>
      </c>
      <c r="CK2" s="6">
        <v>56</v>
      </c>
      <c r="CL2" s="6">
        <v>57</v>
      </c>
      <c r="CM2" s="6">
        <v>58</v>
      </c>
      <c r="CN2" s="6">
        <v>59</v>
      </c>
      <c r="CO2" s="6">
        <v>60</v>
      </c>
      <c r="CP2" s="6">
        <v>61</v>
      </c>
      <c r="CQ2" s="6">
        <v>62</v>
      </c>
      <c r="CR2" s="6">
        <v>63</v>
      </c>
      <c r="CS2" s="6">
        <v>64</v>
      </c>
      <c r="CT2" s="6">
        <v>65</v>
      </c>
      <c r="CU2" s="6">
        <v>66</v>
      </c>
      <c r="CV2" s="6">
        <v>67</v>
      </c>
      <c r="CW2" s="6">
        <v>68</v>
      </c>
      <c r="CX2" s="6">
        <v>69</v>
      </c>
      <c r="CY2" s="6">
        <v>70</v>
      </c>
      <c r="CZ2" s="6">
        <v>71</v>
      </c>
      <c r="DA2" s="6">
        <v>72</v>
      </c>
      <c r="DB2" s="6">
        <v>73</v>
      </c>
      <c r="DC2" s="6">
        <v>74</v>
      </c>
      <c r="DD2" s="6">
        <v>75</v>
      </c>
      <c r="DE2" s="6">
        <v>76</v>
      </c>
      <c r="DF2" s="6">
        <v>77</v>
      </c>
      <c r="DG2" s="6">
        <v>78</v>
      </c>
      <c r="DH2" s="6">
        <v>79</v>
      </c>
      <c r="DI2" s="6">
        <v>80</v>
      </c>
      <c r="DJ2" s="6">
        <v>81</v>
      </c>
      <c r="DK2" s="6">
        <v>82</v>
      </c>
      <c r="DL2" s="6">
        <v>83</v>
      </c>
      <c r="DM2" s="6">
        <v>84</v>
      </c>
      <c r="DN2" s="6">
        <v>85</v>
      </c>
      <c r="DO2" s="6">
        <v>86</v>
      </c>
      <c r="DP2" s="6">
        <v>87</v>
      </c>
      <c r="DQ2" s="6">
        <v>88</v>
      </c>
      <c r="DR2" s="6">
        <v>89</v>
      </c>
      <c r="DS2" s="6">
        <v>90</v>
      </c>
      <c r="DT2" s="6">
        <v>91</v>
      </c>
      <c r="DU2" s="6">
        <v>92</v>
      </c>
      <c r="DV2" s="6">
        <v>93</v>
      </c>
      <c r="DW2" s="6">
        <v>94</v>
      </c>
      <c r="DX2" s="6">
        <v>95</v>
      </c>
      <c r="DY2" s="6">
        <v>96</v>
      </c>
      <c r="DZ2" s="6">
        <v>97</v>
      </c>
      <c r="EA2" s="6">
        <v>98</v>
      </c>
      <c r="EB2" s="6">
        <v>99</v>
      </c>
      <c r="EC2" s="6">
        <v>100</v>
      </c>
      <c r="ED2" s="6">
        <v>101</v>
      </c>
      <c r="EE2" s="6">
        <v>102</v>
      </c>
      <c r="EF2" s="6">
        <v>103</v>
      </c>
      <c r="EG2" s="6">
        <v>104</v>
      </c>
      <c r="EH2" s="6">
        <v>105</v>
      </c>
      <c r="EI2" s="6">
        <v>106</v>
      </c>
      <c r="EJ2" s="6">
        <v>107</v>
      </c>
      <c r="EK2" s="6">
        <v>108</v>
      </c>
      <c r="EL2" s="6">
        <v>109</v>
      </c>
      <c r="EM2" s="6">
        <v>110</v>
      </c>
      <c r="EN2" s="6">
        <v>111</v>
      </c>
      <c r="EO2" s="6">
        <v>112</v>
      </c>
      <c r="EP2" s="6">
        <v>113</v>
      </c>
      <c r="EQ2" s="6">
        <v>114</v>
      </c>
      <c r="ER2" s="6">
        <v>115</v>
      </c>
      <c r="ES2" s="6">
        <v>116</v>
      </c>
      <c r="ET2" s="6">
        <v>117</v>
      </c>
      <c r="EU2" s="6">
        <v>118</v>
      </c>
      <c r="EV2" s="6">
        <v>119</v>
      </c>
    </row>
    <row r="3" spans="1:153" x14ac:dyDescent="0.4">
      <c r="A3" s="7" t="s">
        <v>100</v>
      </c>
      <c r="B3" s="6">
        <v>1</v>
      </c>
      <c r="C3" s="6">
        <v>2</v>
      </c>
      <c r="D3" s="6">
        <v>3</v>
      </c>
      <c r="E3" s="6">
        <v>4</v>
      </c>
      <c r="F3" s="6">
        <v>5</v>
      </c>
      <c r="G3" s="6">
        <v>6</v>
      </c>
      <c r="H3" s="6">
        <v>7</v>
      </c>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6">
        <v>8</v>
      </c>
      <c r="AQ3" s="6">
        <v>9</v>
      </c>
      <c r="AR3" s="6">
        <v>10</v>
      </c>
      <c r="AS3" s="6">
        <v>11</v>
      </c>
      <c r="AT3" s="6">
        <v>12</v>
      </c>
      <c r="AU3" s="6">
        <v>13</v>
      </c>
      <c r="AV3" s="6">
        <v>14</v>
      </c>
      <c r="AW3" s="6">
        <v>15</v>
      </c>
      <c r="AX3" s="6">
        <v>16</v>
      </c>
      <c r="AY3" s="6">
        <v>17</v>
      </c>
      <c r="AZ3" s="6">
        <v>18</v>
      </c>
      <c r="BA3" s="6">
        <v>19</v>
      </c>
      <c r="BB3" s="6">
        <v>20</v>
      </c>
      <c r="BC3" s="6">
        <v>21</v>
      </c>
      <c r="BD3" s="6">
        <v>22</v>
      </c>
      <c r="BE3" s="6">
        <v>23</v>
      </c>
      <c r="BF3" s="6">
        <v>24</v>
      </c>
      <c r="BG3" s="6">
        <v>25</v>
      </c>
      <c r="BH3" s="6">
        <v>26</v>
      </c>
      <c r="BI3" s="6">
        <v>27</v>
      </c>
      <c r="BJ3" s="6">
        <v>28</v>
      </c>
      <c r="BK3" s="6">
        <v>29</v>
      </c>
      <c r="BL3" s="6">
        <v>30</v>
      </c>
      <c r="BM3" s="6">
        <v>31</v>
      </c>
      <c r="BN3" s="6">
        <v>32</v>
      </c>
      <c r="BO3" s="6">
        <v>33</v>
      </c>
      <c r="BP3" s="6">
        <v>34</v>
      </c>
      <c r="BQ3" s="6">
        <v>35</v>
      </c>
      <c r="BR3" s="6">
        <v>36</v>
      </c>
      <c r="BS3" s="6">
        <v>37</v>
      </c>
      <c r="BT3" s="6">
        <v>38</v>
      </c>
      <c r="BU3" s="6">
        <v>39</v>
      </c>
      <c r="BV3" s="6">
        <v>40</v>
      </c>
      <c r="BW3" s="6">
        <v>41</v>
      </c>
      <c r="BX3" s="6">
        <v>42</v>
      </c>
      <c r="BY3" s="6">
        <v>43</v>
      </c>
      <c r="BZ3" s="6">
        <v>44</v>
      </c>
      <c r="CA3" s="6">
        <v>45</v>
      </c>
      <c r="CB3" s="6">
        <v>46</v>
      </c>
      <c r="CC3" s="6">
        <v>47</v>
      </c>
      <c r="CD3" s="6">
        <v>48</v>
      </c>
      <c r="CE3" s="6">
        <v>49</v>
      </c>
      <c r="CF3" s="6">
        <v>50</v>
      </c>
      <c r="CG3" s="6">
        <v>51</v>
      </c>
      <c r="CH3" s="6">
        <v>52</v>
      </c>
      <c r="CI3" s="6">
        <v>53</v>
      </c>
      <c r="CJ3" s="6">
        <v>54</v>
      </c>
      <c r="CK3" s="6">
        <v>55</v>
      </c>
      <c r="CL3" s="6">
        <v>56</v>
      </c>
      <c r="CM3" s="6">
        <v>57</v>
      </c>
      <c r="CN3" s="6">
        <v>58</v>
      </c>
      <c r="CO3" s="6">
        <v>59</v>
      </c>
      <c r="CP3" s="6">
        <v>60</v>
      </c>
      <c r="CQ3" s="6">
        <v>61</v>
      </c>
      <c r="CR3" s="6">
        <v>62</v>
      </c>
      <c r="CS3" s="6">
        <v>63</v>
      </c>
      <c r="CT3" s="6">
        <v>64</v>
      </c>
      <c r="CU3" s="6">
        <v>65</v>
      </c>
      <c r="CV3" s="6">
        <v>66</v>
      </c>
      <c r="CW3" s="6">
        <v>67</v>
      </c>
      <c r="CX3" s="6">
        <v>68</v>
      </c>
      <c r="CY3" s="6">
        <v>69</v>
      </c>
      <c r="CZ3" s="6">
        <v>70</v>
      </c>
      <c r="DA3" s="6">
        <v>71</v>
      </c>
      <c r="DB3" s="6">
        <v>72</v>
      </c>
      <c r="DC3" s="6">
        <v>73</v>
      </c>
      <c r="DD3" s="6">
        <v>74</v>
      </c>
      <c r="DE3" s="6">
        <v>75</v>
      </c>
      <c r="DF3" s="6">
        <v>76</v>
      </c>
      <c r="DG3" s="6">
        <v>77</v>
      </c>
      <c r="DH3" s="6">
        <v>78</v>
      </c>
      <c r="DI3" s="6">
        <v>79</v>
      </c>
      <c r="DJ3" s="6">
        <v>80</v>
      </c>
      <c r="DK3" s="6">
        <v>81</v>
      </c>
      <c r="DL3" s="6">
        <v>82</v>
      </c>
      <c r="DM3" s="6">
        <v>83</v>
      </c>
      <c r="DN3" s="6">
        <v>84</v>
      </c>
      <c r="DO3" s="6">
        <v>85</v>
      </c>
      <c r="DP3" s="6">
        <v>86</v>
      </c>
      <c r="DQ3" s="6">
        <v>87</v>
      </c>
      <c r="DR3" s="6">
        <v>88</v>
      </c>
      <c r="DS3" s="6">
        <v>89</v>
      </c>
      <c r="DT3" s="6">
        <v>90</v>
      </c>
      <c r="DU3" s="6">
        <v>91</v>
      </c>
      <c r="DV3" s="6">
        <v>92</v>
      </c>
      <c r="DW3" s="6">
        <v>93</v>
      </c>
      <c r="DX3" s="6">
        <v>94</v>
      </c>
      <c r="DY3" s="6">
        <v>95</v>
      </c>
      <c r="DZ3" s="6">
        <v>96</v>
      </c>
      <c r="EA3" s="6">
        <v>97</v>
      </c>
      <c r="EB3" s="6">
        <v>98</v>
      </c>
      <c r="EC3" s="6">
        <v>99</v>
      </c>
      <c r="ED3" s="6">
        <v>100</v>
      </c>
      <c r="EE3" s="6">
        <v>101</v>
      </c>
      <c r="EF3" s="6">
        <v>102</v>
      </c>
      <c r="EG3" s="6">
        <v>103</v>
      </c>
      <c r="EH3" s="6">
        <v>104</v>
      </c>
      <c r="EI3" s="6">
        <v>105</v>
      </c>
      <c r="EJ3" s="6">
        <v>106</v>
      </c>
      <c r="EK3" s="6">
        <v>107</v>
      </c>
      <c r="EL3" s="6">
        <v>108</v>
      </c>
      <c r="EM3" s="6">
        <v>109</v>
      </c>
      <c r="EN3" s="6">
        <v>110</v>
      </c>
      <c r="EO3" s="6">
        <v>111</v>
      </c>
      <c r="EP3" s="6">
        <v>112</v>
      </c>
      <c r="EQ3" s="6">
        <v>113</v>
      </c>
      <c r="ER3" s="6">
        <v>114</v>
      </c>
      <c r="ES3" s="6">
        <v>115</v>
      </c>
      <c r="ET3" s="6">
        <v>116</v>
      </c>
      <c r="EU3" s="6">
        <v>117</v>
      </c>
      <c r="EV3" s="6">
        <v>118</v>
      </c>
    </row>
    <row r="4" spans="1:153" ht="132" x14ac:dyDescent="0.4">
      <c r="A4" s="8"/>
      <c r="B4" s="8" t="s">
        <v>101</v>
      </c>
      <c r="C4" s="8" t="s">
        <v>102</v>
      </c>
      <c r="D4" s="8" t="s">
        <v>103</v>
      </c>
      <c r="E4" s="8" t="s">
        <v>104</v>
      </c>
      <c r="F4" s="8" t="s">
        <v>105</v>
      </c>
      <c r="G4" s="8" t="s">
        <v>106</v>
      </c>
      <c r="H4" s="8" t="s">
        <v>107</v>
      </c>
      <c r="I4" s="54" t="s">
        <v>354</v>
      </c>
      <c r="J4" s="54" t="s">
        <v>355</v>
      </c>
      <c r="K4" s="54" t="s">
        <v>356</v>
      </c>
      <c r="L4" s="54" t="s">
        <v>367</v>
      </c>
      <c r="M4" s="54" t="s">
        <v>368</v>
      </c>
      <c r="N4" s="54" t="s">
        <v>369</v>
      </c>
      <c r="O4" s="54" t="s">
        <v>371</v>
      </c>
      <c r="P4" s="54" t="s">
        <v>372</v>
      </c>
      <c r="Q4" s="54" t="s">
        <v>373</v>
      </c>
      <c r="R4" s="54" t="s">
        <v>374</v>
      </c>
      <c r="S4" s="54" t="s">
        <v>375</v>
      </c>
      <c r="T4" s="54" t="s">
        <v>376</v>
      </c>
      <c r="U4" s="54" t="s">
        <v>377</v>
      </c>
      <c r="V4" s="54" t="s">
        <v>378</v>
      </c>
      <c r="W4" s="54" t="s">
        <v>380</v>
      </c>
      <c r="X4" s="54" t="s">
        <v>381</v>
      </c>
      <c r="Y4" s="54" t="s">
        <v>384</v>
      </c>
      <c r="Z4" s="54" t="s">
        <v>385</v>
      </c>
      <c r="AA4" s="54" t="s">
        <v>382</v>
      </c>
      <c r="AB4" s="54" t="s">
        <v>383</v>
      </c>
      <c r="AC4" s="54" t="s">
        <v>386</v>
      </c>
      <c r="AD4" s="54" t="s">
        <v>387</v>
      </c>
      <c r="AE4" s="54" t="s">
        <v>391</v>
      </c>
      <c r="AF4" s="54" t="s">
        <v>392</v>
      </c>
      <c r="AG4" s="54" t="s">
        <v>394</v>
      </c>
      <c r="AH4" s="54" t="s">
        <v>395</v>
      </c>
      <c r="AI4" s="54" t="s">
        <v>396</v>
      </c>
      <c r="AJ4" s="54" t="s">
        <v>397</v>
      </c>
      <c r="AK4" s="54" t="s">
        <v>398</v>
      </c>
      <c r="AL4" s="54" t="s">
        <v>399</v>
      </c>
      <c r="AM4" s="54" t="s">
        <v>400</v>
      </c>
      <c r="AN4" s="54" t="s">
        <v>401</v>
      </c>
      <c r="AO4" s="54" t="s">
        <v>402</v>
      </c>
      <c r="AP4" s="8" t="s">
        <v>108</v>
      </c>
      <c r="AQ4" s="8" t="s">
        <v>109</v>
      </c>
      <c r="AR4" s="8" t="s">
        <v>110</v>
      </c>
      <c r="AS4" s="8" t="s">
        <v>111</v>
      </c>
      <c r="AT4" s="8" t="s">
        <v>112</v>
      </c>
      <c r="AU4" s="8" t="s">
        <v>113</v>
      </c>
      <c r="AV4" s="8" t="s">
        <v>114</v>
      </c>
      <c r="AW4" s="8" t="s">
        <v>115</v>
      </c>
      <c r="AX4" s="8" t="s">
        <v>116</v>
      </c>
      <c r="AY4" s="22" t="s">
        <v>95</v>
      </c>
      <c r="AZ4" s="22" t="s">
        <v>257</v>
      </c>
      <c r="BA4" s="22" t="s">
        <v>258</v>
      </c>
      <c r="BB4" s="22" t="s">
        <v>259</v>
      </c>
      <c r="BC4" s="22" t="s">
        <v>260</v>
      </c>
      <c r="BD4" s="22" t="s">
        <v>261</v>
      </c>
      <c r="BE4" s="22" t="s">
        <v>262</v>
      </c>
      <c r="BF4" s="22" t="s">
        <v>263</v>
      </c>
      <c r="BG4" s="22" t="s">
        <v>264</v>
      </c>
      <c r="BH4" s="22" t="s">
        <v>265</v>
      </c>
      <c r="BI4" s="22" t="s">
        <v>266</v>
      </c>
      <c r="BJ4" s="22" t="s">
        <v>267</v>
      </c>
      <c r="BK4" s="22" t="s">
        <v>268</v>
      </c>
      <c r="BL4" s="22" t="s">
        <v>269</v>
      </c>
      <c r="BM4" s="22" t="s">
        <v>270</v>
      </c>
      <c r="BN4" s="22" t="s">
        <v>131</v>
      </c>
      <c r="BO4" s="22" t="s">
        <v>138</v>
      </c>
      <c r="BP4" s="22" t="s">
        <v>139</v>
      </c>
      <c r="BQ4" s="22" t="s">
        <v>140</v>
      </c>
      <c r="BR4" s="22" t="s">
        <v>141</v>
      </c>
      <c r="BS4" s="22" t="s">
        <v>142</v>
      </c>
      <c r="BT4" s="22" t="s">
        <v>143</v>
      </c>
      <c r="BU4" s="22" t="s">
        <v>144</v>
      </c>
      <c r="BV4" s="22" t="s">
        <v>145</v>
      </c>
      <c r="BW4" s="22" t="s">
        <v>146</v>
      </c>
      <c r="BX4" s="22" t="s">
        <v>147</v>
      </c>
      <c r="BY4" s="22" t="s">
        <v>229</v>
      </c>
      <c r="BZ4" s="22" t="s">
        <v>148</v>
      </c>
      <c r="CA4" s="22" t="s">
        <v>149</v>
      </c>
      <c r="CB4" s="22" t="s">
        <v>150</v>
      </c>
      <c r="CC4" s="22" t="s">
        <v>151</v>
      </c>
      <c r="CD4" s="22" t="s">
        <v>152</v>
      </c>
      <c r="CE4" s="22" t="s">
        <v>153</v>
      </c>
      <c r="CF4" s="22" t="s">
        <v>154</v>
      </c>
      <c r="CG4" s="22" t="s">
        <v>155</v>
      </c>
      <c r="CH4" s="22" t="s">
        <v>156</v>
      </c>
      <c r="CI4" s="22" t="s">
        <v>157</v>
      </c>
      <c r="CJ4" s="22" t="s">
        <v>158</v>
      </c>
      <c r="CK4" s="22" t="s">
        <v>159</v>
      </c>
      <c r="CL4" s="22" t="s">
        <v>230</v>
      </c>
      <c r="CM4" s="22" t="s">
        <v>160</v>
      </c>
      <c r="CN4" s="22" t="s">
        <v>161</v>
      </c>
      <c r="CO4" s="22" t="s">
        <v>162</v>
      </c>
      <c r="CP4" s="22" t="s">
        <v>163</v>
      </c>
      <c r="CQ4" s="22" t="s">
        <v>164</v>
      </c>
      <c r="CR4" s="22" t="s">
        <v>165</v>
      </c>
      <c r="CS4" s="22" t="s">
        <v>249</v>
      </c>
      <c r="CT4" s="22" t="s">
        <v>167</v>
      </c>
      <c r="CU4" s="22" t="s">
        <v>168</v>
      </c>
      <c r="CV4" s="22" t="s">
        <v>169</v>
      </c>
      <c r="CW4" s="22" t="s">
        <v>170</v>
      </c>
      <c r="CX4" s="22" t="s">
        <v>171</v>
      </c>
      <c r="CY4" s="22" t="s">
        <v>172</v>
      </c>
      <c r="CZ4" s="22" t="s">
        <v>173</v>
      </c>
      <c r="DA4" s="22" t="s">
        <v>174</v>
      </c>
      <c r="DB4" s="22" t="s">
        <v>175</v>
      </c>
      <c r="DC4" s="22" t="s">
        <v>176</v>
      </c>
      <c r="DD4" s="22" t="s">
        <v>177</v>
      </c>
      <c r="DE4" s="22" t="s">
        <v>178</v>
      </c>
      <c r="DF4" s="22" t="s">
        <v>179</v>
      </c>
      <c r="DG4" s="22" t="s">
        <v>180</v>
      </c>
      <c r="DH4" s="22" t="s">
        <v>181</v>
      </c>
      <c r="DI4" s="22" t="s">
        <v>182</v>
      </c>
      <c r="DJ4" s="22" t="s">
        <v>183</v>
      </c>
      <c r="DK4" s="22" t="s">
        <v>184</v>
      </c>
      <c r="DL4" s="22" t="s">
        <v>185</v>
      </c>
      <c r="DM4" s="22" t="s">
        <v>231</v>
      </c>
      <c r="DN4" s="22" t="s">
        <v>186</v>
      </c>
      <c r="DO4" s="22" t="s">
        <v>187</v>
      </c>
      <c r="DP4" s="22" t="s">
        <v>188</v>
      </c>
      <c r="DQ4" s="22" t="s">
        <v>189</v>
      </c>
      <c r="DR4" s="22" t="s">
        <v>190</v>
      </c>
      <c r="DS4" s="22" t="s">
        <v>191</v>
      </c>
      <c r="DT4" s="22" t="s">
        <v>192</v>
      </c>
      <c r="DU4" s="22" t="s">
        <v>193</v>
      </c>
      <c r="DV4" s="22" t="s">
        <v>194</v>
      </c>
      <c r="DW4" s="22" t="s">
        <v>195</v>
      </c>
      <c r="DX4" s="22" t="s">
        <v>196</v>
      </c>
      <c r="DY4" s="22" t="s">
        <v>197</v>
      </c>
      <c r="DZ4" s="22" t="s">
        <v>232</v>
      </c>
      <c r="EA4" s="22" t="s">
        <v>198</v>
      </c>
      <c r="EB4" s="22" t="s">
        <v>199</v>
      </c>
      <c r="EC4" s="22" t="s">
        <v>200</v>
      </c>
      <c r="ED4" s="22" t="s">
        <v>201</v>
      </c>
      <c r="EE4" s="22" t="s">
        <v>202</v>
      </c>
      <c r="EF4" s="22" t="s">
        <v>203</v>
      </c>
      <c r="EG4" s="22" t="s">
        <v>204</v>
      </c>
      <c r="EH4" s="22" t="s">
        <v>206</v>
      </c>
      <c r="EI4" s="22" t="s">
        <v>207</v>
      </c>
      <c r="EJ4" s="22" t="s">
        <v>208</v>
      </c>
      <c r="EK4" s="22" t="s">
        <v>209</v>
      </c>
      <c r="EL4" s="22" t="s">
        <v>210</v>
      </c>
      <c r="EM4" s="22" t="s">
        <v>211</v>
      </c>
      <c r="EN4" s="22" t="s">
        <v>212</v>
      </c>
      <c r="EO4" s="22" t="s">
        <v>213</v>
      </c>
      <c r="EP4" s="22" t="s">
        <v>214</v>
      </c>
      <c r="EQ4" s="22" t="s">
        <v>215</v>
      </c>
      <c r="ER4" s="22" t="s">
        <v>272</v>
      </c>
      <c r="ES4" s="22" t="s">
        <v>224</v>
      </c>
      <c r="ET4" s="22" t="s">
        <v>225</v>
      </c>
      <c r="EU4" s="22" t="s">
        <v>226</v>
      </c>
      <c r="EV4" s="22" t="s">
        <v>227</v>
      </c>
    </row>
    <row r="5" spans="1:153" x14ac:dyDescent="0.4">
      <c r="A5" s="9"/>
      <c r="B5" s="10" t="s">
        <v>132</v>
      </c>
      <c r="C5" s="10" t="s">
        <v>133</v>
      </c>
      <c r="D5" s="10" t="s">
        <v>134</v>
      </c>
      <c r="E5" s="10" t="s">
        <v>132</v>
      </c>
      <c r="F5" s="10" t="s">
        <v>134</v>
      </c>
      <c r="G5" s="10" t="s">
        <v>134</v>
      </c>
      <c r="H5" s="10" t="s">
        <v>134</v>
      </c>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t="s">
        <v>134</v>
      </c>
      <c r="AQ5" s="10" t="s">
        <v>134</v>
      </c>
      <c r="AR5" s="10" t="s">
        <v>134</v>
      </c>
      <c r="AS5" s="10" t="s">
        <v>134</v>
      </c>
      <c r="AT5" s="10" t="s">
        <v>134</v>
      </c>
      <c r="AU5" s="10" t="s">
        <v>134</v>
      </c>
      <c r="AV5" s="10" t="s">
        <v>134</v>
      </c>
      <c r="AW5" s="10" t="s">
        <v>134</v>
      </c>
      <c r="AX5" s="10" t="s">
        <v>134</v>
      </c>
      <c r="AY5" s="10"/>
      <c r="AZ5" s="10" t="s">
        <v>271</v>
      </c>
      <c r="BA5" s="10" t="s">
        <v>271</v>
      </c>
      <c r="BB5" s="10" t="s">
        <v>271</v>
      </c>
      <c r="BC5" s="10" t="s">
        <v>271</v>
      </c>
      <c r="BD5" s="10" t="s">
        <v>271</v>
      </c>
      <c r="BE5" s="10" t="s">
        <v>271</v>
      </c>
      <c r="BF5" s="10" t="s">
        <v>271</v>
      </c>
      <c r="BG5" s="10" t="s">
        <v>271</v>
      </c>
      <c r="BH5" s="10" t="s">
        <v>271</v>
      </c>
      <c r="BI5" s="10" t="s">
        <v>271</v>
      </c>
      <c r="BJ5" s="10" t="s">
        <v>271</v>
      </c>
      <c r="BK5" s="10" t="s">
        <v>271</v>
      </c>
      <c r="BL5" s="10" t="s">
        <v>271</v>
      </c>
      <c r="BM5" s="10" t="s">
        <v>271</v>
      </c>
      <c r="BN5" s="10" t="s">
        <v>135</v>
      </c>
      <c r="BO5" s="10" t="s">
        <v>136</v>
      </c>
      <c r="BP5" s="10" t="s">
        <v>134</v>
      </c>
      <c r="BQ5" s="10" t="s">
        <v>134</v>
      </c>
      <c r="BR5" s="10" t="s">
        <v>134</v>
      </c>
      <c r="BS5" s="10" t="s">
        <v>134</v>
      </c>
      <c r="BT5" s="10" t="s">
        <v>134</v>
      </c>
      <c r="BU5" s="10" t="s">
        <v>134</v>
      </c>
      <c r="BV5" s="10" t="s">
        <v>134</v>
      </c>
      <c r="BW5" s="10" t="s">
        <v>134</v>
      </c>
      <c r="BX5" s="10" t="s">
        <v>134</v>
      </c>
      <c r="BY5" s="10" t="s">
        <v>134</v>
      </c>
      <c r="BZ5" s="10" t="s">
        <v>134</v>
      </c>
      <c r="CA5" s="10" t="s">
        <v>134</v>
      </c>
      <c r="CB5" s="10" t="s">
        <v>134</v>
      </c>
      <c r="CC5" s="10" t="s">
        <v>134</v>
      </c>
      <c r="CD5" s="10" t="s">
        <v>134</v>
      </c>
      <c r="CE5" s="10" t="s">
        <v>134</v>
      </c>
      <c r="CF5" s="10" t="s">
        <v>134</v>
      </c>
      <c r="CG5" s="10" t="s">
        <v>134</v>
      </c>
      <c r="CH5" s="10" t="s">
        <v>134</v>
      </c>
      <c r="CI5" s="10" t="s">
        <v>134</v>
      </c>
      <c r="CJ5" s="10" t="s">
        <v>134</v>
      </c>
      <c r="CK5" s="10" t="s">
        <v>134</v>
      </c>
      <c r="CL5" s="10" t="s">
        <v>134</v>
      </c>
      <c r="CM5" s="10" t="s">
        <v>134</v>
      </c>
      <c r="CN5" s="10" t="s">
        <v>134</v>
      </c>
      <c r="CO5" s="10" t="s">
        <v>134</v>
      </c>
      <c r="CP5" s="10" t="s">
        <v>134</v>
      </c>
      <c r="CQ5" s="10" t="s">
        <v>134</v>
      </c>
      <c r="CR5" s="10" t="s">
        <v>134</v>
      </c>
      <c r="CS5" s="10" t="s">
        <v>134</v>
      </c>
      <c r="CT5" s="10" t="s">
        <v>134</v>
      </c>
      <c r="CU5" s="10" t="s">
        <v>134</v>
      </c>
      <c r="CV5" s="10" t="s">
        <v>134</v>
      </c>
      <c r="CW5" s="10" t="s">
        <v>134</v>
      </c>
      <c r="CX5" s="10" t="s">
        <v>134</v>
      </c>
      <c r="CY5" s="10" t="s">
        <v>134</v>
      </c>
      <c r="CZ5" s="10" t="s">
        <v>134</v>
      </c>
      <c r="DA5" s="10" t="s">
        <v>134</v>
      </c>
      <c r="DB5" s="10" t="s">
        <v>134</v>
      </c>
      <c r="DC5" s="10" t="s">
        <v>134</v>
      </c>
      <c r="DD5" s="10" t="s">
        <v>134</v>
      </c>
      <c r="DE5" s="10" t="s">
        <v>134</v>
      </c>
      <c r="DF5" s="10" t="s">
        <v>134</v>
      </c>
      <c r="DG5" s="10" t="s">
        <v>134</v>
      </c>
      <c r="DH5" s="10" t="s">
        <v>134</v>
      </c>
      <c r="DI5" s="10" t="s">
        <v>134</v>
      </c>
      <c r="DJ5" s="10" t="s">
        <v>134</v>
      </c>
      <c r="DK5" s="10" t="s">
        <v>134</v>
      </c>
      <c r="DL5" s="10" t="s">
        <v>134</v>
      </c>
      <c r="DM5" s="10" t="s">
        <v>134</v>
      </c>
      <c r="DN5" s="10" t="s">
        <v>134</v>
      </c>
      <c r="DO5" s="10" t="s">
        <v>134</v>
      </c>
      <c r="DP5" s="10" t="s">
        <v>134</v>
      </c>
      <c r="DQ5" s="10" t="s">
        <v>134</v>
      </c>
      <c r="DR5" s="10" t="s">
        <v>134</v>
      </c>
      <c r="DS5" s="10" t="s">
        <v>134</v>
      </c>
      <c r="DT5" s="10" t="s">
        <v>134</v>
      </c>
      <c r="DU5" s="10" t="s">
        <v>134</v>
      </c>
      <c r="DV5" s="10" t="s">
        <v>134</v>
      </c>
      <c r="DW5" s="10" t="s">
        <v>134</v>
      </c>
      <c r="DX5" s="10" t="s">
        <v>134</v>
      </c>
      <c r="DY5" s="10" t="s">
        <v>134</v>
      </c>
      <c r="DZ5" s="10" t="s">
        <v>134</v>
      </c>
      <c r="EA5" s="10" t="s">
        <v>134</v>
      </c>
      <c r="EB5" s="10" t="s">
        <v>134</v>
      </c>
      <c r="EC5" s="10" t="s">
        <v>134</v>
      </c>
      <c r="ED5" s="10" t="s">
        <v>134</v>
      </c>
      <c r="EE5" s="10" t="s">
        <v>134</v>
      </c>
      <c r="EF5" s="10" t="s">
        <v>134</v>
      </c>
      <c r="EG5" s="10" t="s">
        <v>134</v>
      </c>
      <c r="EH5" s="10" t="s">
        <v>132</v>
      </c>
      <c r="EI5" s="10" t="s">
        <v>132</v>
      </c>
      <c r="EJ5" s="10" t="s">
        <v>132</v>
      </c>
      <c r="EK5" s="10" t="s">
        <v>132</v>
      </c>
      <c r="EL5" s="10" t="s">
        <v>132</v>
      </c>
      <c r="EM5" s="10" t="s">
        <v>132</v>
      </c>
      <c r="EN5" s="10" t="s">
        <v>132</v>
      </c>
      <c r="EO5" s="10" t="s">
        <v>132</v>
      </c>
      <c r="EP5" s="10" t="s">
        <v>132</v>
      </c>
      <c r="EQ5" s="10" t="s">
        <v>132</v>
      </c>
      <c r="ER5" s="10" t="s">
        <v>137</v>
      </c>
      <c r="ES5" s="10" t="s">
        <v>137</v>
      </c>
      <c r="ET5" s="10" t="s">
        <v>137</v>
      </c>
      <c r="EU5" s="10" t="s">
        <v>137</v>
      </c>
      <c r="EV5" s="10" t="s">
        <v>137</v>
      </c>
    </row>
    <row r="6" spans="1:153" x14ac:dyDescent="0.4">
      <c r="B6" s="11" t="str">
        <f>IF(COUNTIF(転記作業用!A6:J6,"&lt;&gt;0")&gt;1,"",IF(転記作業用!K6=0,"-",転記作業用!K6))</f>
        <v>-</v>
      </c>
      <c r="C6" s="11" t="str">
        <f>IF(調査票!H17="","-",調査票!H17)</f>
        <v>-</v>
      </c>
      <c r="D6" s="11" t="str">
        <f>IF(調査票!H18="","-",調査票!H18)</f>
        <v>-</v>
      </c>
      <c r="E6" s="11" t="str">
        <f>IF(B6=3,2,IF(OR(B6=1,B6=2),3,IF(OR(B6=4,B6=5,B6=6,B6=7,B6=8,B6=9,B6=10),1,IF(OR(B6=0,B6="-",B6=""),"-"))))</f>
        <v>-</v>
      </c>
      <c r="F6" s="11" t="str">
        <f>IF(調査票!H19="","-",調査票!H19)</f>
        <v>-</v>
      </c>
      <c r="G6" s="11" t="str">
        <f>IF(調査票!H20="","-",調査票!H20)</f>
        <v>-</v>
      </c>
      <c r="H6" s="11" t="str">
        <f>IF(転記作業用!K6&gt;=9,"*",IF(調査票!H21="","-",調査票!H21))</f>
        <v>-</v>
      </c>
      <c r="I6" s="11" t="str">
        <f>IF(調査票!I32="","-",調査票!I32)</f>
        <v>-</v>
      </c>
      <c r="J6" s="11" t="str">
        <f>IF(調査票!I38="","-",調査票!I38)</f>
        <v>-</v>
      </c>
      <c r="K6" s="11" t="str">
        <f>IF(調査票!I44="","-",調査票!I44)</f>
        <v>-</v>
      </c>
      <c r="L6" s="11" t="str">
        <f>IF(調査票!I50="","-",調査票!I50)</f>
        <v>-</v>
      </c>
      <c r="M6" s="11" t="str">
        <f>IF(調査票!I56="","-",調査票!I56)</f>
        <v>-</v>
      </c>
      <c r="N6" s="11" t="str">
        <f>IF(調査票!I62="","-",調査票!I62)</f>
        <v>-</v>
      </c>
      <c r="O6" s="11" t="str">
        <f>IF(INDEX(調査票!$J$66:$K$71,O2,1)="","-",INDEX(調査票!$J$66:$K$71,O2,1))</f>
        <v>-</v>
      </c>
      <c r="P6" s="11" t="str">
        <f>IF(INDEX(調査票!$J$66:$K$71,P2,1)="","-",INDEX(調査票!$J$66:$K$71,P2,1))</f>
        <v>-</v>
      </c>
      <c r="Q6" s="11" t="str">
        <f>IF(INDEX(調査票!$J$66:$K$71,Q2,1)="","-",INDEX(調査票!$J$66:$K$71,Q2,1))</f>
        <v>-</v>
      </c>
      <c r="R6" s="11" t="str">
        <f>IF(INDEX(調査票!$J$66:$K$71,R2,1)="","-",INDEX(調査票!$J$66:$K$71,R2,1))</f>
        <v>-</v>
      </c>
      <c r="S6" s="11" t="str">
        <f>IF(INDEX(調査票!$J$66:$K$71,S2,1)="","-",INDEX(調査票!$J$66:$K$71,S2,1))</f>
        <v>-</v>
      </c>
      <c r="T6" s="11" t="str">
        <f>IF(INDEX(調査票!$J$66:$K$71,T2,1)="","-",INDEX(調査票!$J$66:$K$71,T2,1))</f>
        <v>-</v>
      </c>
      <c r="U6" s="11" t="str">
        <f>IF(調査票!C74="","-",調査票!C74)</f>
        <v>-</v>
      </c>
      <c r="V6" s="11" t="str">
        <f>IF(調査票!I81="","-",調査票!I81)</f>
        <v>-</v>
      </c>
      <c r="W6" s="11" t="str">
        <f>IF(INDEX(調査票!$J$86:$K$91,W2,1)="","-",INDEX(調査票!$J$86:$K$91,W2,1))</f>
        <v>-</v>
      </c>
      <c r="X6" s="11" t="str">
        <f>IF(INDEX(調査票!$J$86:$K$91,X2,1)="","-",INDEX(調査票!$J$86:$K$91,X2,1))</f>
        <v>-</v>
      </c>
      <c r="Y6" s="11" t="str">
        <f>IF(INDEX(調査票!$J$86:$K$91,Y2,1)="","-",INDEX(調査票!$J$86:$K$91,Y2,1))</f>
        <v>-</v>
      </c>
      <c r="Z6" s="11" t="str">
        <f>IF(INDEX(調査票!$J$86:$K$91,Z2,1)="","-",INDEX(調査票!$J$86:$K$91,Z2,1))</f>
        <v>-</v>
      </c>
      <c r="AA6" s="11" t="str">
        <f>IF(INDEX(調査票!$J$86:$K$91,AA2,1)="","-",INDEX(調査票!$J$86:$K$91,AA2,1))</f>
        <v>-</v>
      </c>
      <c r="AB6" s="11" t="str">
        <f>IF(INDEX(調査票!$J$86:$K$91,AB2,1)="","-",INDEX(調査票!$J$86:$K$91,AB2,1))</f>
        <v>-</v>
      </c>
      <c r="AC6" s="11" t="str">
        <f>IF(調査票!G94="","-",調査票!G94)</f>
        <v>-</v>
      </c>
      <c r="AD6" s="11" t="str">
        <f>IF(調査票!F97="","-",調査票!F97)</f>
        <v>-</v>
      </c>
      <c r="AE6" s="11" t="str">
        <f>IF(調査票!F98="","-",調査票!F98)</f>
        <v>-</v>
      </c>
      <c r="AF6" s="11" t="str">
        <f>IF(調査票!C102="","-",調査票!C102)</f>
        <v>-</v>
      </c>
      <c r="AG6" s="11" t="str">
        <f>IF(INDEX(調査票!$J$109:$K$116,AG2,1)="","-",INDEX(調査票!$J$109:$K$116,AG2,1))</f>
        <v>-</v>
      </c>
      <c r="AH6" s="11" t="str">
        <f>IF(INDEX(調査票!$J$109:$K$116,AH2,1)="","-",INDEX(調査票!$J$109:$K$116,AH2,1))</f>
        <v>-</v>
      </c>
      <c r="AI6" s="11" t="str">
        <f>IF(INDEX(調査票!$J$109:$K$116,AI2,1)="","-",INDEX(調査票!$J$109:$K$116,AI2,1))</f>
        <v>-</v>
      </c>
      <c r="AJ6" s="11" t="str">
        <f>IF(INDEX(調査票!$J$109:$K$116,AJ2,1)="","-",INDEX(調査票!$J$109:$K$116,AJ2,1))</f>
        <v>-</v>
      </c>
      <c r="AK6" s="11" t="str">
        <f>IF(INDEX(調査票!$J$109:$K$116,AK2,1)="","-",INDEX(調査票!$J$109:$K$116,AK2,1))</f>
        <v>-</v>
      </c>
      <c r="AL6" s="11" t="str">
        <f>IF(INDEX(調査票!$J$109:$K$116,AL2,1)="","-",INDEX(調査票!$J$109:$K$116,AL2,1))</f>
        <v>-</v>
      </c>
      <c r="AM6" s="11" t="str">
        <f>IF(INDEX(調査票!$J$109:$K$116,AM2,1)="","-",INDEX(調査票!$J$109:$K$116,AM2,1))</f>
        <v>-</v>
      </c>
      <c r="AN6" s="11" t="str">
        <f>IF(INDEX(調査票!$J$109:$K$116,AN2,1)="","-",INDEX(調査票!$J$109:$K$116,AN2,1))</f>
        <v>-</v>
      </c>
      <c r="AO6" s="11" t="str">
        <f>IF(調査票!C119="","-",調査票!C119)</f>
        <v>-</v>
      </c>
      <c r="AP6" s="11" t="str">
        <f>IF(AND(調査票!$L$126=0,調査票!C126=""),"-",調査票!C126)</f>
        <v>-</v>
      </c>
      <c r="AQ6" s="11" t="str">
        <f>IF(AND(調査票!$L$126=0,調査票!D126=""),"-",調査票!D126)</f>
        <v>-</v>
      </c>
      <c r="AR6" s="11" t="str">
        <f>IF(AND(調査票!$L$126=0,調査票!E126=""),"-",調査票!E126)</f>
        <v>-</v>
      </c>
      <c r="AS6" s="11" t="str">
        <f>IF(AND(調査票!$L$126=0,調査票!F126=""),"-",調査票!F126)</f>
        <v>-</v>
      </c>
      <c r="AT6" s="11" t="str">
        <f>IF(AND(調査票!$L$126=0,調査票!G126=""),"-",調査票!G126)</f>
        <v>-</v>
      </c>
      <c r="AU6" s="11" t="str">
        <f>IF(AND(調査票!$L$126=0,調査票!H126=""),"-",調査票!H126)</f>
        <v>-</v>
      </c>
      <c r="AV6" s="11" t="str">
        <f>IF(AND(調査票!$L$126=0,調査票!I126=""),"-",調査票!I126)</f>
        <v>-</v>
      </c>
      <c r="AW6" s="11" t="str">
        <f>IF(AND(調査票!$L$126=0,調査票!J126=""),"-",調査票!J126)</f>
        <v>-</v>
      </c>
      <c r="AX6" s="11" t="str">
        <f>IF(AND(調査票!$L$126=0,調査票!K126=""),"-",調査票!K126)</f>
        <v>-</v>
      </c>
      <c r="AY6" s="11" t="str">
        <f>IF(OR(調査票!C126&lt;&gt;"",調査票!D126&lt;&gt;"",調査票!E126&lt;&gt;"",調査票!F126&lt;&gt;"",調査票!G126&lt;&gt;"",調査票!H126&lt;&gt;"",調査票!I126&lt;&gt;"",調査票!J126&lt;&gt;"",調査票!K126&lt;&gt;""),調査票!L126,"-")</f>
        <v>-</v>
      </c>
      <c r="AZ6" s="11" t="str">
        <f>IF(転記作業用!$AR$6=0,"-",転記作業用!AC6)</f>
        <v>-</v>
      </c>
      <c r="BA6" s="11" t="str">
        <f>IF(転記作業用!$AR$6=0,"-",転記作業用!AD6)</f>
        <v>-</v>
      </c>
      <c r="BB6" s="11" t="str">
        <f>IF(転記作業用!$AR$6=0,"-",転記作業用!AE6)</f>
        <v>-</v>
      </c>
      <c r="BC6" s="11" t="str">
        <f>IF(転記作業用!$AR$6=0,"-",転記作業用!AF6)</f>
        <v>-</v>
      </c>
      <c r="BD6" s="11" t="str">
        <f>IF(転記作業用!$AR$6=0,"-",転記作業用!AG6)</f>
        <v>-</v>
      </c>
      <c r="BE6" s="11" t="str">
        <f>IF(転記作業用!$AR$6=0,"-",転記作業用!AH6)</f>
        <v>-</v>
      </c>
      <c r="BF6" s="11" t="str">
        <f>IF(転記作業用!$AR$6=0,"-",転記作業用!AI6)</f>
        <v>-</v>
      </c>
      <c r="BG6" s="11" t="str">
        <f>IF(転記作業用!$AR$6=0,"-",転記作業用!AJ6)</f>
        <v>-</v>
      </c>
      <c r="BH6" s="11" t="str">
        <f>IF(転記作業用!$AR$6=0,"-",転記作業用!AK6)</f>
        <v>-</v>
      </c>
      <c r="BI6" s="11" t="str">
        <f>IF(転記作業用!$AR$6=0,"-",転記作業用!AL6)</f>
        <v>-</v>
      </c>
      <c r="BJ6" s="11" t="str">
        <f>IF(転記作業用!$AR$6=0,"-",転記作業用!AM6)</f>
        <v>-</v>
      </c>
      <c r="BK6" s="11" t="str">
        <f>IF(転記作業用!$AR$6=0,"-",転記作業用!AN6)</f>
        <v>-</v>
      </c>
      <c r="BL6" s="11" t="str">
        <f>IF(転記作業用!$AR$6=0,"-",転記作業用!AO6)</f>
        <v>-</v>
      </c>
      <c r="BM6" s="11" t="str">
        <f>IF(転記作業用!$AR$6=0,"-",転記作業用!AP6)</f>
        <v>-</v>
      </c>
      <c r="BN6" s="11" t="str">
        <f>IF(転記作業用!$AR$6=0,"-",転記作業用!AQ6)</f>
        <v>-</v>
      </c>
      <c r="BO6" s="11" t="str">
        <f>IF(調査票!J144="","-",調査票!J144)</f>
        <v>-</v>
      </c>
      <c r="BP6" s="11" t="str">
        <f>IF(調査票!G153="","-",調査票!G153)</f>
        <v>-</v>
      </c>
      <c r="BQ6" s="11" t="str">
        <f>IF(AND(調査票!$I$178=0,調査票!I164=""),"-",調査票!I164)</f>
        <v>-</v>
      </c>
      <c r="BR6" s="11" t="str">
        <f>IF(AND(調査票!$I$178=0,調査票!I165=""),"-",調査票!I165)</f>
        <v>-</v>
      </c>
      <c r="BS6" s="11" t="str">
        <f>IF(AND(調査票!$I$178=0,調査票!I166=""),"-",調査票!I166)</f>
        <v>-</v>
      </c>
      <c r="BT6" s="11" t="str">
        <f>IF(AND(調査票!$I$178=0,調査票!I167=""),"-",調査票!I167)</f>
        <v>-</v>
      </c>
      <c r="BU6" s="11" t="str">
        <f>IF(AND(調査票!$I$178=0,調査票!I168=""),"-",調査票!I168)</f>
        <v>-</v>
      </c>
      <c r="BV6" s="11" t="str">
        <f>IF(AND(調査票!$I$178=0,調査票!I169=""),"-",調査票!I169)</f>
        <v>-</v>
      </c>
      <c r="BW6" s="11" t="str">
        <f>IF(AND(調査票!$I$178=0,調査票!I170=""),"-",調査票!I170)</f>
        <v>-</v>
      </c>
      <c r="BX6" s="11" t="str">
        <f>IF(AND(調査票!$I$178=0,調査票!I171=""),"-",調査票!I171)</f>
        <v>-</v>
      </c>
      <c r="BY6" s="11" t="str">
        <f>IF(AND(調査票!$I$178=0,調査票!I172=""),"-",調査票!I172)</f>
        <v>-</v>
      </c>
      <c r="BZ6" s="11" t="str">
        <f>IF(AND(調査票!$I$178=0,調査票!I173=""),"-",調査票!I173)</f>
        <v>-</v>
      </c>
      <c r="CA6" s="11" t="str">
        <f>IF(AND(調査票!$I$178=0,調査票!I174=""),"-",調査票!I174)</f>
        <v>-</v>
      </c>
      <c r="CB6" s="11" t="str">
        <f>IF(AND(調査票!$I$178=0,調査票!I175=""),"-",調査票!I175)</f>
        <v>-</v>
      </c>
      <c r="CC6" s="11" t="str">
        <f>IF(AND(調査票!$I$178=0,調査票!I176=""),"-",調査票!I176)</f>
        <v>-</v>
      </c>
      <c r="CD6" s="11" t="str">
        <f>IF(AND(調査票!$I$178=0,調査票!K164=""),"-",調査票!K164)</f>
        <v>-</v>
      </c>
      <c r="CE6" s="11" t="str">
        <f>IF(AND(調査票!$I$178=0,調査票!K165=""),"-",調査票!K165)</f>
        <v>-</v>
      </c>
      <c r="CF6" s="11" t="str">
        <f>IF(AND(調査票!$I$178=0,調査票!K166=""),"-",調査票!K166)</f>
        <v>-</v>
      </c>
      <c r="CG6" s="11" t="str">
        <f>IF(AND(調査票!$I$178=0,調査票!K167=""),"-",調査票!K167)</f>
        <v>-</v>
      </c>
      <c r="CH6" s="11" t="str">
        <f>IF(AND(調査票!$I$178=0,調査票!K168=""),"-",調査票!K168)</f>
        <v>-</v>
      </c>
      <c r="CI6" s="11" t="str">
        <f>IF(AND(調査票!$I$178=0,調査票!K169=""),"-",調査票!K169)</f>
        <v>-</v>
      </c>
      <c r="CJ6" s="11" t="str">
        <f>IF(AND(調査票!$I$178=0,調査票!K170=""),"-",調査票!K170)</f>
        <v>-</v>
      </c>
      <c r="CK6" s="11" t="str">
        <f>IF(AND(調査票!$I$178=0,調査票!K171=""),"-",調査票!K171)</f>
        <v>-</v>
      </c>
      <c r="CL6" s="11" t="str">
        <f>IF(AND(調査票!$I$178=0,調査票!K172=""),"-",調査票!K172)</f>
        <v>-</v>
      </c>
      <c r="CM6" s="11" t="str">
        <f>IF(AND(調査票!$I$178=0,調査票!K173=""),"-",調査票!K173)</f>
        <v>-</v>
      </c>
      <c r="CN6" s="11" t="str">
        <f>IF(AND(調査票!$I$178=0,調査票!K174=""),"-",調査票!K174)</f>
        <v>-</v>
      </c>
      <c r="CO6" s="11" t="str">
        <f>IF(AND(調査票!$I$178=0,調査票!K175=""),"-",調査票!K175)</f>
        <v>-</v>
      </c>
      <c r="CP6" s="11" t="str">
        <f>IF(AND(調査票!$I$178=0,調査票!K176=""),"-",調査票!K176)</f>
        <v>-</v>
      </c>
      <c r="CQ6" s="11" t="str">
        <f>IF(AND(調査票!$I$178=0,調査票!I177=""),"-",調査票!I177)</f>
        <v>-</v>
      </c>
      <c r="CR6" s="11" t="str">
        <f>IF(OR(調査票!I164&lt;&gt;"",調査票!I165&lt;&gt;"",調査票!I166&lt;&gt;"",調査票!I167&lt;&gt;"",調査票!I168&lt;&gt;"",調査票!I169&lt;&gt;"",調査票!I170&lt;&gt;"",調査票!I171&lt;&gt;"",調査票!I172&lt;&gt;"",調査票!I173&lt;&gt;"",調査票!I174&lt;&gt;"",調査票!I175&lt;&gt;"",調査票!I176&lt;&gt;"",調査票!I177&lt;&gt;"",調査票!K164&lt;&gt;"",調査票!K165&lt;&gt;"",調査票!K166&lt;&gt;"",調査票!K167&lt;&gt;"",調査票!K168&lt;&gt;"",調査票!K169&lt;&gt;"",調査票!K170&lt;&gt;"",調査票!K171&lt;&gt;"",調査票!K172&lt;&gt;"",調査票!K173&lt;&gt;"",調査票!K174&lt;&gt;"",調査票!K175&lt;&gt;"",調査票!K176&lt;&gt;""),調査票!$I$178,"-")</f>
        <v>-</v>
      </c>
      <c r="CS6" s="11" t="str">
        <f>IF(調査票!G197="","-",調査票!G197)</f>
        <v>-</v>
      </c>
      <c r="CT6" s="11" t="str">
        <f>IF(AND(調査票!$M$207=0,調査票!C207=""),"-",調査票!C207)</f>
        <v>-</v>
      </c>
      <c r="CU6" s="11" t="str">
        <f>IF(AND(調査票!$M$207=0,調査票!D207=""),"-",調査票!D207)</f>
        <v>-</v>
      </c>
      <c r="CV6" s="11" t="str">
        <f>IF(AND(調査票!$M$207=0,調査票!E207=""),"-",調査票!E207)</f>
        <v>-</v>
      </c>
      <c r="CW6" s="11" t="str">
        <f>IF(AND(調査票!$M$207=0,調査票!F207=""),"-",調査票!F207)</f>
        <v>-</v>
      </c>
      <c r="CX6" s="11" t="str">
        <f>IF(AND(調査票!$M$207=0,調査票!G207=""),"-",調査票!G207)</f>
        <v>-</v>
      </c>
      <c r="CY6" s="11" t="str">
        <f>IF(AND(調査票!$M$207=0,調査票!H207=""),"-",調査票!H207)</f>
        <v>-</v>
      </c>
      <c r="CZ6" s="11" t="str">
        <f>IF(AND(調査票!$M$207=0,調査票!I207=""),"-",調査票!I207)</f>
        <v>-</v>
      </c>
      <c r="DA6" s="11" t="str">
        <f>IF(AND(調査票!$M$207=0,調査票!J207=""),"-",調査票!J207)</f>
        <v>-</v>
      </c>
      <c r="DB6" s="11" t="str">
        <f>IF(AND(調査票!$M$207=0,調査票!K207=""),"-",調査票!K207)</f>
        <v>-</v>
      </c>
      <c r="DC6" s="11" t="str">
        <f>IF(AND(調査票!$M$207=0,調査票!L207=""),"-",調査票!L207)</f>
        <v>-</v>
      </c>
      <c r="DD6" s="11" t="str">
        <f>IF(OR(調査票!C207&lt;&gt;"",調査票!D207&lt;&gt;"",調査票!E207&lt;&gt;"",調査票!F207&lt;&gt;"",調査票!G207&lt;&gt;"",調査票!H207&lt;&gt;"",調査票!I207&lt;&gt;"",調査票!J207&lt;&gt;"",調査票!K207&lt;&gt;"",調査票!L207&lt;&gt;""),調査票!M207,"-")</f>
        <v>-</v>
      </c>
      <c r="DE6" s="11" t="str">
        <f>IF(AND(調査票!$I$231=0,調査票!I216=""),"-",調査票!I216)</f>
        <v>-</v>
      </c>
      <c r="DF6" s="11" t="str">
        <f>IF(AND(調査票!$I$231=0,調査票!I217=""),"-",調査票!I217)</f>
        <v>-</v>
      </c>
      <c r="DG6" s="11" t="str">
        <f>IF(AND(調査票!$I$231=0,調査票!I218=""),"-",調査票!I218)</f>
        <v>-</v>
      </c>
      <c r="DH6" s="11" t="str">
        <f>IF(AND(調査票!$I$231=0,調査票!I219=""),"-",調査票!I219)</f>
        <v>-</v>
      </c>
      <c r="DI6" s="11" t="str">
        <f>IF(AND(調査票!$I$231=0,調査票!I220=""),"-",調査票!I220)</f>
        <v>-</v>
      </c>
      <c r="DJ6" s="11" t="str">
        <f>IF(AND(調査票!$I$231=0,調査票!I221=""),"-",調査票!I221)</f>
        <v>-</v>
      </c>
      <c r="DK6" s="11" t="str">
        <f>IF(AND(調査票!$I$231=0,調査票!I222=""),"-",調査票!I222)</f>
        <v>-</v>
      </c>
      <c r="DL6" s="11" t="str">
        <f>IF(AND(調査票!$I$231=0,調査票!I223=""),"-",調査票!I223)</f>
        <v>-</v>
      </c>
      <c r="DM6" s="11" t="str">
        <f>IF(AND(調査票!$I$231=0,調査票!I224=""),"-",調査票!I224)</f>
        <v>-</v>
      </c>
      <c r="DN6" s="11" t="str">
        <f>IF(AND(調査票!$I$231=0,調査票!I225=""),"-",調査票!I225)</f>
        <v>-</v>
      </c>
      <c r="DO6" s="11" t="str">
        <f>IF(AND(調査票!$I$231=0,調査票!I226=""),"-",調査票!I226)</f>
        <v>-</v>
      </c>
      <c r="DP6" s="11" t="str">
        <f>IF(AND(調査票!$I$231=0,調査票!I227=""),"-",調査票!I227)</f>
        <v>-</v>
      </c>
      <c r="DQ6" s="11" t="str">
        <f>IF(AND(調査票!$I$231=0,調査票!I228=""),"-",調査票!I228)</f>
        <v>-</v>
      </c>
      <c r="DR6" s="11" t="str">
        <f>IF(AND(調査票!$I$231=0,調査票!K216=""),"-",調査票!K216)</f>
        <v>-</v>
      </c>
      <c r="DS6" s="11" t="str">
        <f>IF(AND(調査票!$I$231=0,調査票!K217=""),"-",調査票!K217)</f>
        <v>-</v>
      </c>
      <c r="DT6" s="11" t="str">
        <f>IF(AND(調査票!$I$231=0,調査票!K218=""),"-",調査票!K218)</f>
        <v>-</v>
      </c>
      <c r="DU6" s="11" t="str">
        <f>IF(AND(調査票!$I$231=0,調査票!K219=""),"-",調査票!K219)</f>
        <v>-</v>
      </c>
      <c r="DV6" s="11" t="str">
        <f>IF(AND(調査票!$I$231=0,調査票!K220=""),"-",調査票!K220)</f>
        <v>-</v>
      </c>
      <c r="DW6" s="11" t="str">
        <f>IF(AND(調査票!$I$231=0,調査票!K221=""),"-",調査票!K221)</f>
        <v>-</v>
      </c>
      <c r="DX6" s="11" t="str">
        <f>IF(AND(調査票!$I$231=0,調査票!K222=""),"-",調査票!K222)</f>
        <v>-</v>
      </c>
      <c r="DY6" s="11" t="str">
        <f>IF(AND(調査票!$I$231=0,調査票!K223=""),"-",調査票!K223)</f>
        <v>-</v>
      </c>
      <c r="DZ6" s="11" t="str">
        <f>IF(AND(調査票!$I$231=0,調査票!K224=""),"-",調査票!K224)</f>
        <v>-</v>
      </c>
      <c r="EA6" s="11" t="str">
        <f>IF(AND(調査票!$I$231=0,調査票!K225=""),"-",調査票!K225)</f>
        <v>-</v>
      </c>
      <c r="EB6" s="11" t="str">
        <f>IF(AND(調査票!$I$231=0,調査票!K226=""),"-",調査票!K226)</f>
        <v>-</v>
      </c>
      <c r="EC6" s="11" t="str">
        <f>IF(AND(調査票!$I$231=0,調査票!K227=""),"-",調査票!K227)</f>
        <v>-</v>
      </c>
      <c r="ED6" s="11" t="str">
        <f>IF(AND(調査票!$I$231=0,調査票!K228=""),"-",調査票!K228)</f>
        <v>-</v>
      </c>
      <c r="EE6" s="11" t="str">
        <f>IF(AND(調査票!$I$231=0,調査票!I229=""),"-",調査票!I229)</f>
        <v>-</v>
      </c>
      <c r="EF6" s="11" t="str">
        <f>IF(AND(調査票!$I$231=0,調査票!I230=""),"-",調査票!I230)</f>
        <v>-</v>
      </c>
      <c r="EG6" s="11" t="str">
        <f>IF(OR(調査票!I216&lt;&gt;"",調査票!I217&lt;&gt;"",調査票!I218&lt;&gt;"",調査票!I219&lt;&gt;"",調査票!I220&lt;&gt;"",調査票!I221&lt;&gt;"",調査票!I222&lt;&gt;"",調査票!I223&lt;&gt;"",調査票!I224&lt;&gt;"",調査票!I225&lt;&gt;"",調査票!I226&lt;&gt;"",調査票!I227&lt;&gt;"",調査票!I228&lt;&gt;"",調査票!I229&lt;&gt;"",調査票!I230&lt;&gt;"",調査票!K216&lt;&gt;"",調査票!K217&lt;&gt;"",調査票!K218&lt;&gt;"",調査票!K219&lt;&gt;"",調査票!K220&lt;&gt;"",調査票!K221&lt;&gt;"",調査票!K222&lt;&gt;"",調査票!K223&lt;&gt;"",調査票!K224&lt;&gt;"",調査票!K225&lt;&gt;"",調査票!K226&lt;&gt;"",調査票!K227&lt;&gt;"",調査票!K228&lt;&gt;""),調査票!I231,"-")</f>
        <v>-</v>
      </c>
      <c r="EH6" s="11" t="str">
        <f>IF(転記作業用!$DY$6=0,"-",転記作業用!DO6)</f>
        <v>-</v>
      </c>
      <c r="EI6" s="11" t="str">
        <f>IF(転記作業用!$DY$6=0,"-",転記作業用!DP6)</f>
        <v>-</v>
      </c>
      <c r="EJ6" s="11" t="str">
        <f>IF(転記作業用!$DY$6=0,"-",転記作業用!DQ6)</f>
        <v>-</v>
      </c>
      <c r="EK6" s="11" t="str">
        <f>IF(転記作業用!$DY$6=0,"-",転記作業用!DR6)</f>
        <v>-</v>
      </c>
      <c r="EL6" s="11" t="str">
        <f>IF(転記作業用!$DY$6=0,"-",転記作業用!DS6)</f>
        <v>-</v>
      </c>
      <c r="EM6" s="11" t="str">
        <f>IF(転記作業用!$DY$6=0,"-",転記作業用!DT6)</f>
        <v>-</v>
      </c>
      <c r="EN6" s="11" t="str">
        <f>IF(転記作業用!$DY$6=0,"-",転記作業用!DU6)</f>
        <v>-</v>
      </c>
      <c r="EO6" s="11" t="str">
        <f>IF(転記作業用!$DY$6=0,"-",転記作業用!DV6)</f>
        <v>-</v>
      </c>
      <c r="EP6" s="11" t="str">
        <f>IF(転記作業用!$DY$6=0,"-",転記作業用!DW6)</f>
        <v>-</v>
      </c>
      <c r="EQ6" s="11" t="str">
        <f>IF(転記作業用!$DY$6=0,"-",転記作業用!DX6)</f>
        <v>-</v>
      </c>
      <c r="ER6" s="11" t="str">
        <f>IF(調査票!C254="","-",調査票!C254)</f>
        <v>-</v>
      </c>
      <c r="ES6" s="11" t="str">
        <f>IF(調査票!F259="","-",調査票!F259)</f>
        <v>-</v>
      </c>
      <c r="ET6" s="11" t="str">
        <f>IF(調査票!F260="","-",調査票!F260)</f>
        <v>-</v>
      </c>
      <c r="EU6" s="11" t="str">
        <f>IF(調査票!F261="","-",調査票!F261)</f>
        <v>-</v>
      </c>
      <c r="EV6" s="11" t="str">
        <f>IF(調査票!F262="","-",調査票!F262)</f>
        <v>-</v>
      </c>
      <c r="EW6" t="str">
        <f>IF(OR(転記作業用!L6=1,転記作業用!AS6=1,転記作業用!BX6=1,転記作業用!DN6=1,転記作業用!DZ6=1),"回答エラーがあります。調査票シートを確認してください。","")</f>
        <v/>
      </c>
    </row>
    <row r="8" spans="1:153" x14ac:dyDescent="0.4">
      <c r="O8" t="s">
        <v>370</v>
      </c>
      <c r="W8" t="s">
        <v>379</v>
      </c>
      <c r="AG8" t="s">
        <v>393</v>
      </c>
    </row>
    <row r="9" spans="1:153" x14ac:dyDescent="0.4">
      <c r="O9" t="s">
        <v>304</v>
      </c>
      <c r="P9" t="s">
        <v>305</v>
      </c>
      <c r="Q9" t="s">
        <v>306</v>
      </c>
      <c r="R9" t="s">
        <v>307</v>
      </c>
      <c r="S9" t="s">
        <v>308</v>
      </c>
      <c r="T9" t="s">
        <v>309</v>
      </c>
      <c r="W9" t="s">
        <v>317</v>
      </c>
      <c r="X9" t="s">
        <v>318</v>
      </c>
      <c r="Y9" t="s">
        <v>319</v>
      </c>
      <c r="Z9" t="s">
        <v>320</v>
      </c>
      <c r="AA9" t="s">
        <v>321</v>
      </c>
      <c r="AB9" t="s">
        <v>309</v>
      </c>
      <c r="AG9" t="s">
        <v>327</v>
      </c>
      <c r="AH9" t="s">
        <v>328</v>
      </c>
      <c r="AI9" t="s">
        <v>329</v>
      </c>
      <c r="AJ9" t="s">
        <v>330</v>
      </c>
      <c r="AK9" t="s">
        <v>331</v>
      </c>
      <c r="AL9" t="s">
        <v>332</v>
      </c>
      <c r="AM9" t="s">
        <v>333</v>
      </c>
      <c r="AN9" t="s">
        <v>334</v>
      </c>
    </row>
    <row r="10" spans="1:153" x14ac:dyDescent="0.4">
      <c r="O10" t="str">
        <f>$O$8&amp;"＿"&amp;O9</f>
        <v>Q9入所を断る理由＿１）現在入っている施設（自宅）で継続する　</v>
      </c>
      <c r="P10" t="str">
        <f t="shared" ref="P10:T10" si="0">$O$8&amp;"＿"&amp;P9</f>
        <v>Q9入所を断る理由＿２）他の施設に入所が決まった　</v>
      </c>
      <c r="Q10" t="str">
        <f t="shared" si="0"/>
        <v>Q9入所を断る理由＿３）要介護度が下がった（2以下になった）</v>
      </c>
      <c r="R10" t="str">
        <f t="shared" si="0"/>
        <v>Q9入所を断る理由＿４）（待機者が多いと聞いたので）予備的申し込みだった　</v>
      </c>
      <c r="S10" t="str">
        <f t="shared" si="0"/>
        <v>Q9入所を断る理由＿５）死亡されていた</v>
      </c>
      <c r="T10" t="str">
        <f t="shared" si="0"/>
        <v>Q9入所を断る理由＿６）その他</v>
      </c>
      <c r="W10" t="str">
        <f>$W$8&amp;"_"&amp;W9</f>
        <v>Q10-1応募しない理由_１）資金的な問題（整備費）</v>
      </c>
      <c r="X10" t="str">
        <f t="shared" ref="X10:AB10" si="1">$W$8&amp;"_"&amp;X9</f>
        <v>Q10-1応募しない理由_２）採算性の問題（運営面）</v>
      </c>
      <c r="Y10" t="str">
        <f t="shared" si="1"/>
        <v>Q10-1応募しない理由_３）建設したい中学校区ではない
　　※指定の中学校区（岡山中央・灘崎・山南学園）でなければ応募する</v>
      </c>
      <c r="Z10" t="str">
        <f t="shared" si="1"/>
        <v>Q10-1応募しない理由_４）地域密着型は応募しない。
　　※広域型であれば応募する</v>
      </c>
      <c r="AA10" t="str">
        <f t="shared" si="1"/>
        <v>Q10-1応募しない理由_５）既存施設等の転換による建設を希望する。</v>
      </c>
      <c r="AB10" t="str">
        <f t="shared" si="1"/>
        <v>Q10-1応募しない理由_６）その他</v>
      </c>
      <c r="AG10" t="str">
        <f>$W$8&amp;"_"&amp;AG9</f>
        <v>Q10-1応募しない理由_１） 管理者業務の負担増（LIFE や必須研修の増加など）</v>
      </c>
      <c r="AH10" t="str">
        <f t="shared" ref="AH10:AN10" si="2">$W$8&amp;"_"&amp;AH9</f>
        <v>Q10-1応募しない理由_２）人材確保</v>
      </c>
      <c r="AI10" t="str">
        <f t="shared" si="2"/>
        <v>Q10-1応募しない理由_３）職員の待遇差（職種・雇用形態の違いによるものなど）</v>
      </c>
      <c r="AJ10" t="str">
        <f t="shared" si="2"/>
        <v>Q10-1応募しない理由_４）外国籍労働者の活用・受け入れ</v>
      </c>
      <c r="AK10" t="str">
        <f t="shared" si="2"/>
        <v>Q10-1応募しない理由_５）感染症・自然災害発生時の業務継続</v>
      </c>
      <c r="AL10" t="str">
        <f t="shared" si="2"/>
        <v>Q10-1応募しない理由_６）介護福祉機器・介護ロボット・ICT機器の導入</v>
      </c>
      <c r="AM10" t="str">
        <f t="shared" si="2"/>
        <v>Q10-1応募しない理由_７）施設の老朽化</v>
      </c>
      <c r="AN10" t="str">
        <f t="shared" si="2"/>
        <v>Q10-1応募しない理由_８）その他</v>
      </c>
    </row>
  </sheetData>
  <phoneticPr fontId="1"/>
  <conditionalFormatting sqref="EW6">
    <cfRule type="containsText" dxfId="0" priority="3" operator="containsText" text="エラー">
      <formula>NOT(ISERROR(SEARCH("エラー",EW6)))</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DBE0-207D-4975-A0B1-2F46EDC52641}">
  <dimension ref="A1:EE6"/>
  <sheetViews>
    <sheetView zoomScaleNormal="100" workbookViewId="0">
      <selection activeCell="A6" sqref="A6"/>
    </sheetView>
  </sheetViews>
  <sheetFormatPr defaultRowHeight="18.75" x14ac:dyDescent="0.4"/>
  <cols>
    <col min="13" max="13" width="14.25" customWidth="1"/>
  </cols>
  <sheetData>
    <row r="1" spans="1:135" x14ac:dyDescent="0.4">
      <c r="A1" t="s">
        <v>250</v>
      </c>
      <c r="O1" s="5"/>
      <c r="P1" s="5"/>
      <c r="AA1" s="5"/>
      <c r="AB1" s="5"/>
      <c r="AC1" s="5"/>
      <c r="AD1" s="5"/>
      <c r="AE1" s="5"/>
      <c r="AF1" s="5"/>
      <c r="AG1" s="5"/>
      <c r="AH1" s="5"/>
      <c r="AI1" s="5"/>
      <c r="AJ1" s="5"/>
      <c r="AK1" s="5"/>
      <c r="AL1" s="5"/>
      <c r="AM1" s="5"/>
      <c r="AN1" s="5"/>
      <c r="AO1" s="5"/>
      <c r="AP1" s="5"/>
      <c r="AQ1" s="5"/>
      <c r="AR1" s="5"/>
      <c r="AS1" s="5"/>
      <c r="AT1" s="5"/>
      <c r="BG1" s="5"/>
      <c r="DO1" s="5"/>
      <c r="DP1" s="5"/>
      <c r="DQ1" s="5"/>
      <c r="DR1" s="5"/>
      <c r="DS1" s="5"/>
      <c r="DT1" s="5"/>
      <c r="DU1" s="5"/>
      <c r="DV1" s="5"/>
      <c r="DW1" s="5"/>
      <c r="DX1" s="5"/>
      <c r="DY1" s="5"/>
      <c r="DZ1" s="5"/>
      <c r="EA1" s="5"/>
    </row>
    <row r="2" spans="1:135" x14ac:dyDescent="0.4">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row>
    <row r="3" spans="1:135" x14ac:dyDescent="0.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row>
    <row r="4" spans="1:135" ht="99" x14ac:dyDescent="0.4">
      <c r="A4" s="8" t="s">
        <v>101</v>
      </c>
      <c r="B4" s="8"/>
      <c r="C4" s="8"/>
      <c r="D4" s="8"/>
      <c r="E4" s="8"/>
      <c r="F4" s="8"/>
      <c r="G4" s="8"/>
      <c r="H4" s="8"/>
      <c r="I4" s="8"/>
      <c r="J4" s="8"/>
      <c r="K4" s="20" t="s">
        <v>235</v>
      </c>
      <c r="L4" s="23" t="s">
        <v>251</v>
      </c>
      <c r="M4" s="8" t="s">
        <v>102</v>
      </c>
      <c r="N4" s="8" t="s">
        <v>103</v>
      </c>
      <c r="O4" s="8" t="s">
        <v>104</v>
      </c>
      <c r="P4" s="8" t="s">
        <v>105</v>
      </c>
      <c r="Q4" s="8" t="s">
        <v>106</v>
      </c>
      <c r="R4" s="8" t="s">
        <v>107</v>
      </c>
      <c r="S4" s="8" t="s">
        <v>108</v>
      </c>
      <c r="T4" s="8" t="s">
        <v>109</v>
      </c>
      <c r="U4" s="8" t="s">
        <v>110</v>
      </c>
      <c r="V4" s="8" t="s">
        <v>111</v>
      </c>
      <c r="W4" s="8" t="s">
        <v>112</v>
      </c>
      <c r="X4" s="8" t="s">
        <v>113</v>
      </c>
      <c r="Y4" s="8" t="s">
        <v>114</v>
      </c>
      <c r="Z4" s="8" t="s">
        <v>115</v>
      </c>
      <c r="AA4" s="8" t="s">
        <v>116</v>
      </c>
      <c r="AB4" s="22" t="s">
        <v>95</v>
      </c>
      <c r="AC4" s="8" t="s">
        <v>117</v>
      </c>
      <c r="AD4" s="8" t="s">
        <v>118</v>
      </c>
      <c r="AE4" s="8" t="s">
        <v>119</v>
      </c>
      <c r="AF4" s="8" t="s">
        <v>120</v>
      </c>
      <c r="AG4" s="8" t="s">
        <v>121</v>
      </c>
      <c r="AH4" s="8" t="s">
        <v>122</v>
      </c>
      <c r="AI4" s="8" t="s">
        <v>123</v>
      </c>
      <c r="AJ4" s="8" t="s">
        <v>124</v>
      </c>
      <c r="AK4" s="8" t="s">
        <v>125</v>
      </c>
      <c r="AL4" s="8" t="s">
        <v>126</v>
      </c>
      <c r="AM4" s="8" t="s">
        <v>127</v>
      </c>
      <c r="AN4" s="8" t="s">
        <v>128</v>
      </c>
      <c r="AO4" s="8" t="s">
        <v>129</v>
      </c>
      <c r="AP4" s="8" t="s">
        <v>130</v>
      </c>
      <c r="AQ4" s="22" t="s">
        <v>131</v>
      </c>
      <c r="AR4" s="26" t="s">
        <v>235</v>
      </c>
      <c r="AS4" s="27" t="s">
        <v>251</v>
      </c>
      <c r="AT4" s="8" t="s">
        <v>274</v>
      </c>
      <c r="AU4" s="8" t="s">
        <v>139</v>
      </c>
      <c r="AV4" s="8" t="s">
        <v>140</v>
      </c>
      <c r="AW4" s="8" t="s">
        <v>141</v>
      </c>
      <c r="AX4" s="8" t="s">
        <v>142</v>
      </c>
      <c r="AY4" s="8" t="s">
        <v>143</v>
      </c>
      <c r="AZ4" s="8" t="s">
        <v>144</v>
      </c>
      <c r="BA4" s="8" t="s">
        <v>145</v>
      </c>
      <c r="BB4" s="8" t="s">
        <v>146</v>
      </c>
      <c r="BC4" s="8" t="s">
        <v>147</v>
      </c>
      <c r="BD4" s="8" t="s">
        <v>229</v>
      </c>
      <c r="BE4" s="8" t="s">
        <v>148</v>
      </c>
      <c r="BF4" s="8" t="s">
        <v>149</v>
      </c>
      <c r="BG4" s="8" t="s">
        <v>150</v>
      </c>
      <c r="BH4" s="8" t="s">
        <v>151</v>
      </c>
      <c r="BI4" s="8" t="s">
        <v>152</v>
      </c>
      <c r="BJ4" s="8" t="s">
        <v>153</v>
      </c>
      <c r="BK4" s="8" t="s">
        <v>154</v>
      </c>
      <c r="BL4" s="8" t="s">
        <v>155</v>
      </c>
      <c r="BM4" s="8" t="s">
        <v>156</v>
      </c>
      <c r="BN4" s="8" t="s">
        <v>157</v>
      </c>
      <c r="BO4" s="8" t="s">
        <v>158</v>
      </c>
      <c r="BP4" s="8" t="s">
        <v>159</v>
      </c>
      <c r="BQ4" s="8" t="s">
        <v>230</v>
      </c>
      <c r="BR4" s="8" t="s">
        <v>160</v>
      </c>
      <c r="BS4" s="8" t="s">
        <v>161</v>
      </c>
      <c r="BT4" s="8" t="s">
        <v>162</v>
      </c>
      <c r="BU4" s="8" t="s">
        <v>163</v>
      </c>
      <c r="BV4" s="8" t="s">
        <v>164</v>
      </c>
      <c r="BW4" s="8" t="s">
        <v>165</v>
      </c>
      <c r="BX4" s="23" t="s">
        <v>251</v>
      </c>
      <c r="BY4" s="8" t="s">
        <v>166</v>
      </c>
      <c r="BZ4" s="8" t="s">
        <v>167</v>
      </c>
      <c r="CA4" s="8" t="s">
        <v>168</v>
      </c>
      <c r="CB4" s="8" t="s">
        <v>169</v>
      </c>
      <c r="CC4" s="8" t="s">
        <v>170</v>
      </c>
      <c r="CD4" s="8" t="s">
        <v>171</v>
      </c>
      <c r="CE4" s="8" t="s">
        <v>172</v>
      </c>
      <c r="CF4" s="8" t="s">
        <v>173</v>
      </c>
      <c r="CG4" s="8" t="s">
        <v>174</v>
      </c>
      <c r="CH4" s="8" t="s">
        <v>175</v>
      </c>
      <c r="CI4" s="8" t="s">
        <v>176</v>
      </c>
      <c r="CJ4" s="8" t="s">
        <v>177</v>
      </c>
      <c r="CK4" s="8" t="s">
        <v>178</v>
      </c>
      <c r="CL4" s="8" t="s">
        <v>179</v>
      </c>
      <c r="CM4" s="8" t="s">
        <v>180</v>
      </c>
      <c r="CN4" s="8" t="s">
        <v>181</v>
      </c>
      <c r="CO4" s="8" t="s">
        <v>182</v>
      </c>
      <c r="CP4" s="8" t="s">
        <v>183</v>
      </c>
      <c r="CQ4" s="8" t="s">
        <v>184</v>
      </c>
      <c r="CR4" s="8" t="s">
        <v>185</v>
      </c>
      <c r="CS4" s="8" t="s">
        <v>231</v>
      </c>
      <c r="CT4" s="8" t="s">
        <v>186</v>
      </c>
      <c r="CU4" s="8" t="s">
        <v>187</v>
      </c>
      <c r="CV4" s="8" t="s">
        <v>188</v>
      </c>
      <c r="CW4" s="8" t="s">
        <v>189</v>
      </c>
      <c r="CX4" s="8" t="s">
        <v>190</v>
      </c>
      <c r="CY4" s="8" t="s">
        <v>191</v>
      </c>
      <c r="CZ4" s="8" t="s">
        <v>192</v>
      </c>
      <c r="DA4" s="8" t="s">
        <v>193</v>
      </c>
      <c r="DB4" s="8" t="s">
        <v>194</v>
      </c>
      <c r="DC4" s="8" t="s">
        <v>195</v>
      </c>
      <c r="DD4" s="8" t="s">
        <v>196</v>
      </c>
      <c r="DE4" s="8" t="s">
        <v>197</v>
      </c>
      <c r="DF4" s="8" t="s">
        <v>232</v>
      </c>
      <c r="DG4" s="8" t="s">
        <v>198</v>
      </c>
      <c r="DH4" s="8" t="s">
        <v>199</v>
      </c>
      <c r="DI4" s="8" t="s">
        <v>200</v>
      </c>
      <c r="DJ4" s="8" t="s">
        <v>201</v>
      </c>
      <c r="DK4" s="8" t="s">
        <v>202</v>
      </c>
      <c r="DL4" s="8" t="s">
        <v>203</v>
      </c>
      <c r="DM4" s="8" t="s">
        <v>204</v>
      </c>
      <c r="DN4" s="23" t="s">
        <v>251</v>
      </c>
      <c r="DO4" s="22" t="s">
        <v>206</v>
      </c>
      <c r="DP4" s="22" t="s">
        <v>207</v>
      </c>
      <c r="DQ4" s="22" t="s">
        <v>208</v>
      </c>
      <c r="DR4" s="22" t="s">
        <v>209</v>
      </c>
      <c r="DS4" s="22" t="s">
        <v>210</v>
      </c>
      <c r="DT4" s="22" t="s">
        <v>211</v>
      </c>
      <c r="DU4" s="22" t="s">
        <v>212</v>
      </c>
      <c r="DV4" s="22" t="s">
        <v>213</v>
      </c>
      <c r="DW4" s="22" t="s">
        <v>214</v>
      </c>
      <c r="DX4" s="22" t="s">
        <v>215</v>
      </c>
      <c r="DY4" s="26" t="s">
        <v>235</v>
      </c>
      <c r="DZ4" s="23" t="s">
        <v>251</v>
      </c>
      <c r="EA4" s="22" t="s">
        <v>205</v>
      </c>
      <c r="EB4" s="22" t="s">
        <v>224</v>
      </c>
      <c r="EC4" s="22" t="s">
        <v>225</v>
      </c>
      <c r="ED4" s="22" t="s">
        <v>226</v>
      </c>
      <c r="EE4" s="22" t="s">
        <v>227</v>
      </c>
    </row>
    <row r="5" spans="1:135" x14ac:dyDescent="0.4">
      <c r="A5" s="10" t="s">
        <v>237</v>
      </c>
      <c r="B5" s="10" t="s">
        <v>238</v>
      </c>
      <c r="C5" s="10" t="s">
        <v>239</v>
      </c>
      <c r="D5" s="10" t="s">
        <v>240</v>
      </c>
      <c r="E5" s="10" t="s">
        <v>241</v>
      </c>
      <c r="F5" s="10" t="s">
        <v>242</v>
      </c>
      <c r="G5" s="10" t="s">
        <v>243</v>
      </c>
      <c r="H5" s="10" t="s">
        <v>244</v>
      </c>
      <c r="I5" s="10" t="s">
        <v>245</v>
      </c>
      <c r="J5" s="10" t="s">
        <v>246</v>
      </c>
      <c r="K5" s="21" t="s">
        <v>247</v>
      </c>
      <c r="L5" s="24"/>
      <c r="M5" s="10" t="s">
        <v>133</v>
      </c>
      <c r="N5" s="10" t="s">
        <v>134</v>
      </c>
      <c r="O5" s="10" t="s">
        <v>132</v>
      </c>
      <c r="P5" s="10" t="s">
        <v>134</v>
      </c>
      <c r="Q5" s="10" t="s">
        <v>134</v>
      </c>
      <c r="R5" s="10" t="s">
        <v>134</v>
      </c>
      <c r="S5" s="10" t="s">
        <v>134</v>
      </c>
      <c r="T5" s="10" t="s">
        <v>134</v>
      </c>
      <c r="U5" s="10" t="s">
        <v>134</v>
      </c>
      <c r="V5" s="10" t="s">
        <v>134</v>
      </c>
      <c r="W5" s="10" t="s">
        <v>134</v>
      </c>
      <c r="X5" s="10" t="s">
        <v>134</v>
      </c>
      <c r="Y5" s="10" t="s">
        <v>134</v>
      </c>
      <c r="Z5" s="10" t="s">
        <v>134</v>
      </c>
      <c r="AA5" s="10" t="s">
        <v>134</v>
      </c>
      <c r="AB5" s="10"/>
      <c r="AC5" s="10" t="s">
        <v>271</v>
      </c>
      <c r="AD5" s="10" t="s">
        <v>271</v>
      </c>
      <c r="AE5" s="10" t="s">
        <v>271</v>
      </c>
      <c r="AF5" s="10" t="s">
        <v>271</v>
      </c>
      <c r="AG5" s="10" t="s">
        <v>271</v>
      </c>
      <c r="AH5" s="10" t="s">
        <v>271</v>
      </c>
      <c r="AI5" s="10" t="s">
        <v>271</v>
      </c>
      <c r="AJ5" s="10" t="s">
        <v>271</v>
      </c>
      <c r="AK5" s="10" t="s">
        <v>271</v>
      </c>
      <c r="AL5" s="10" t="s">
        <v>271</v>
      </c>
      <c r="AM5" s="10" t="s">
        <v>271</v>
      </c>
      <c r="AN5" s="10" t="s">
        <v>271</v>
      </c>
      <c r="AO5" s="10" t="s">
        <v>271</v>
      </c>
      <c r="AP5" s="10" t="s">
        <v>271</v>
      </c>
      <c r="AQ5" s="10" t="s">
        <v>135</v>
      </c>
      <c r="AR5" s="28" t="s">
        <v>236</v>
      </c>
      <c r="AS5" s="29"/>
      <c r="AT5" s="10" t="s">
        <v>136</v>
      </c>
      <c r="AU5" s="10" t="s">
        <v>134</v>
      </c>
      <c r="AV5" s="10" t="s">
        <v>134</v>
      </c>
      <c r="AW5" s="10" t="s">
        <v>134</v>
      </c>
      <c r="AX5" s="10" t="s">
        <v>134</v>
      </c>
      <c r="AY5" s="10" t="s">
        <v>134</v>
      </c>
      <c r="AZ5" s="10" t="s">
        <v>134</v>
      </c>
      <c r="BA5" s="10" t="s">
        <v>134</v>
      </c>
      <c r="BB5" s="10" t="s">
        <v>134</v>
      </c>
      <c r="BC5" s="10" t="s">
        <v>134</v>
      </c>
      <c r="BD5" s="10" t="s">
        <v>134</v>
      </c>
      <c r="BE5" s="10" t="s">
        <v>134</v>
      </c>
      <c r="BF5" s="10" t="s">
        <v>134</v>
      </c>
      <c r="BG5" s="10" t="s">
        <v>134</v>
      </c>
      <c r="BH5" s="10" t="s">
        <v>134</v>
      </c>
      <c r="BI5" s="10" t="s">
        <v>134</v>
      </c>
      <c r="BJ5" s="10" t="s">
        <v>134</v>
      </c>
      <c r="BK5" s="10" t="s">
        <v>134</v>
      </c>
      <c r="BL5" s="10" t="s">
        <v>134</v>
      </c>
      <c r="BM5" s="10" t="s">
        <v>134</v>
      </c>
      <c r="BN5" s="10" t="s">
        <v>134</v>
      </c>
      <c r="BO5" s="10" t="s">
        <v>134</v>
      </c>
      <c r="BP5" s="10" t="s">
        <v>134</v>
      </c>
      <c r="BQ5" s="10" t="s">
        <v>134</v>
      </c>
      <c r="BR5" s="10" t="s">
        <v>134</v>
      </c>
      <c r="BS5" s="10" t="s">
        <v>134</v>
      </c>
      <c r="BT5" s="10" t="s">
        <v>134</v>
      </c>
      <c r="BU5" s="10" t="s">
        <v>134</v>
      </c>
      <c r="BV5" s="10" t="s">
        <v>134</v>
      </c>
      <c r="BW5" s="10" t="s">
        <v>134</v>
      </c>
      <c r="BX5" s="24"/>
      <c r="BY5" s="10" t="s">
        <v>134</v>
      </c>
      <c r="BZ5" s="10" t="s">
        <v>134</v>
      </c>
      <c r="CA5" s="10" t="s">
        <v>134</v>
      </c>
      <c r="CB5" s="10" t="s">
        <v>134</v>
      </c>
      <c r="CC5" s="10" t="s">
        <v>134</v>
      </c>
      <c r="CD5" s="10" t="s">
        <v>134</v>
      </c>
      <c r="CE5" s="10" t="s">
        <v>134</v>
      </c>
      <c r="CF5" s="10" t="s">
        <v>134</v>
      </c>
      <c r="CG5" s="10" t="s">
        <v>134</v>
      </c>
      <c r="CH5" s="10" t="s">
        <v>134</v>
      </c>
      <c r="CI5" s="10" t="s">
        <v>134</v>
      </c>
      <c r="CJ5" s="10" t="s">
        <v>134</v>
      </c>
      <c r="CK5" s="10" t="s">
        <v>134</v>
      </c>
      <c r="CL5" s="10" t="s">
        <v>134</v>
      </c>
      <c r="CM5" s="10" t="s">
        <v>134</v>
      </c>
      <c r="CN5" s="10" t="s">
        <v>134</v>
      </c>
      <c r="CO5" s="10" t="s">
        <v>134</v>
      </c>
      <c r="CP5" s="10" t="s">
        <v>134</v>
      </c>
      <c r="CQ5" s="10" t="s">
        <v>134</v>
      </c>
      <c r="CR5" s="10" t="s">
        <v>134</v>
      </c>
      <c r="CS5" s="10" t="s">
        <v>134</v>
      </c>
      <c r="CT5" s="10" t="s">
        <v>134</v>
      </c>
      <c r="CU5" s="10" t="s">
        <v>134</v>
      </c>
      <c r="CV5" s="10" t="s">
        <v>134</v>
      </c>
      <c r="CW5" s="10" t="s">
        <v>134</v>
      </c>
      <c r="CX5" s="10" t="s">
        <v>134</v>
      </c>
      <c r="CY5" s="10" t="s">
        <v>134</v>
      </c>
      <c r="CZ5" s="10" t="s">
        <v>134</v>
      </c>
      <c r="DA5" s="10" t="s">
        <v>134</v>
      </c>
      <c r="DB5" s="10" t="s">
        <v>134</v>
      </c>
      <c r="DC5" s="10" t="s">
        <v>134</v>
      </c>
      <c r="DD5" s="10" t="s">
        <v>134</v>
      </c>
      <c r="DE5" s="10" t="s">
        <v>134</v>
      </c>
      <c r="DF5" s="10" t="s">
        <v>134</v>
      </c>
      <c r="DG5" s="10" t="s">
        <v>134</v>
      </c>
      <c r="DH5" s="10" t="s">
        <v>134</v>
      </c>
      <c r="DI5" s="10" t="s">
        <v>134</v>
      </c>
      <c r="DJ5" s="10" t="s">
        <v>134</v>
      </c>
      <c r="DK5" s="10" t="s">
        <v>134</v>
      </c>
      <c r="DL5" s="10" t="s">
        <v>134</v>
      </c>
      <c r="DM5" s="10" t="s">
        <v>134</v>
      </c>
      <c r="DN5" s="24"/>
      <c r="DO5" s="10" t="s">
        <v>132</v>
      </c>
      <c r="DP5" s="10" t="s">
        <v>132</v>
      </c>
      <c r="DQ5" s="10" t="s">
        <v>132</v>
      </c>
      <c r="DR5" s="10" t="s">
        <v>132</v>
      </c>
      <c r="DS5" s="10" t="s">
        <v>132</v>
      </c>
      <c r="DT5" s="10" t="s">
        <v>132</v>
      </c>
      <c r="DU5" s="10" t="s">
        <v>132</v>
      </c>
      <c r="DV5" s="10" t="s">
        <v>132</v>
      </c>
      <c r="DW5" s="10" t="s">
        <v>132</v>
      </c>
      <c r="DX5" s="10" t="s">
        <v>132</v>
      </c>
      <c r="DY5" s="28" t="s">
        <v>275</v>
      </c>
      <c r="DZ5" s="24"/>
      <c r="EA5" s="10" t="s">
        <v>137</v>
      </c>
      <c r="EB5" s="10" t="s">
        <v>137</v>
      </c>
      <c r="EC5" s="10" t="s">
        <v>137</v>
      </c>
      <c r="ED5" s="10" t="s">
        <v>137</v>
      </c>
      <c r="EE5" s="10" t="s">
        <v>137</v>
      </c>
    </row>
    <row r="6" spans="1:135" x14ac:dyDescent="0.4">
      <c r="A6" s="11">
        <f>IF(調査票!C8="○",1,0)</f>
        <v>0</v>
      </c>
      <c r="B6" s="11">
        <f>IF(調査票!C9="○",2,0)</f>
        <v>0</v>
      </c>
      <c r="C6" s="11">
        <f>IF(調査票!C10="○",3,0)</f>
        <v>0</v>
      </c>
      <c r="D6" s="11">
        <f>IF(調査票!C11="○",4,0)</f>
        <v>0</v>
      </c>
      <c r="E6" s="11">
        <f>IF(調査票!C12="○",5,0)</f>
        <v>0</v>
      </c>
      <c r="F6" s="11">
        <f>IF(調査票!I8="○",6,0)</f>
        <v>0</v>
      </c>
      <c r="G6" s="11">
        <f>IF(調査票!I9="○",7,0)</f>
        <v>0</v>
      </c>
      <c r="H6" s="11">
        <f>IF(調査票!I10="○",8,0)</f>
        <v>0</v>
      </c>
      <c r="I6" s="11">
        <f>IF(調査票!I11="○",9,0)</f>
        <v>0</v>
      </c>
      <c r="J6" s="11">
        <f>IF(調査票!I12="○",10,0)</f>
        <v>0</v>
      </c>
      <c r="K6" s="30">
        <f>SUM(A6:J6)</f>
        <v>0</v>
      </c>
      <c r="L6" s="25">
        <f>IF(COUNTIF(A6:J6,"&gt;0")&gt;1,1,0)</f>
        <v>0</v>
      </c>
      <c r="M6" s="11">
        <f>調査票!H17</f>
        <v>0</v>
      </c>
      <c r="N6" s="11">
        <f>調査票!H18</f>
        <v>0</v>
      </c>
      <c r="O6" s="11"/>
      <c r="P6" s="11">
        <f>調査票!H19</f>
        <v>0</v>
      </c>
      <c r="Q6" s="11">
        <f>調査票!H20</f>
        <v>0</v>
      </c>
      <c r="R6" s="11">
        <f>調査票!H21</f>
        <v>0</v>
      </c>
      <c r="S6" s="11">
        <f>調査票!C126</f>
        <v>0</v>
      </c>
      <c r="T6" s="11">
        <f>調査票!D126</f>
        <v>0</v>
      </c>
      <c r="U6" s="11">
        <f>調査票!E126</f>
        <v>0</v>
      </c>
      <c r="V6" s="11">
        <f>調査票!F126</f>
        <v>0</v>
      </c>
      <c r="W6" s="11">
        <f>調査票!G126</f>
        <v>0</v>
      </c>
      <c r="X6" s="11">
        <f>調査票!H126</f>
        <v>0</v>
      </c>
      <c r="Y6" s="11">
        <f>調査票!I126</f>
        <v>0</v>
      </c>
      <c r="Z6" s="11">
        <f>調査票!J126</f>
        <v>0</v>
      </c>
      <c r="AA6" s="11">
        <f>調査票!K126</f>
        <v>0</v>
      </c>
      <c r="AB6" s="11">
        <f>調査票!L126</f>
        <v>0</v>
      </c>
      <c r="AC6" s="11">
        <f>IF(調査票!F132="○",1,0)</f>
        <v>0</v>
      </c>
      <c r="AD6" s="11">
        <f>IF(調査票!F133="○",1,0)</f>
        <v>0</v>
      </c>
      <c r="AE6" s="11">
        <f>IF(調査票!F134="○",1,0)</f>
        <v>0</v>
      </c>
      <c r="AF6" s="11">
        <f>IF(調査票!F135="○",1,0)</f>
        <v>0</v>
      </c>
      <c r="AG6" s="11">
        <f>IF(調査票!F136="○",1,0)</f>
        <v>0</v>
      </c>
      <c r="AH6" s="11">
        <f>IF(調査票!F137="○",1,0)</f>
        <v>0</v>
      </c>
      <c r="AI6" s="11">
        <f>IF(調査票!F138="○",1,0)</f>
        <v>0</v>
      </c>
      <c r="AJ6" s="11">
        <f>IF(調査票!K132="○",1,0)</f>
        <v>0</v>
      </c>
      <c r="AK6" s="11">
        <f>IF(調査票!K133="○",1,0)</f>
        <v>0</v>
      </c>
      <c r="AL6" s="11">
        <f>IF(調査票!K134="○",1,0)</f>
        <v>0</v>
      </c>
      <c r="AM6" s="11">
        <f>IF(調査票!K135="○",1,0)</f>
        <v>0</v>
      </c>
      <c r="AN6" s="11">
        <f>IF(調査票!K136="○",1,0)</f>
        <v>0</v>
      </c>
      <c r="AO6" s="11">
        <f>IF(調査票!K137="○",1,0)</f>
        <v>0</v>
      </c>
      <c r="AP6" s="11">
        <f>IF(調査票!K138="○",1,0)</f>
        <v>0</v>
      </c>
      <c r="AQ6" s="11">
        <f>IF(調査票!K139="○",1,0)</f>
        <v>0</v>
      </c>
      <c r="AR6" s="30">
        <f>SUM(AC6:AQ6)</f>
        <v>0</v>
      </c>
      <c r="AS6" s="25">
        <f>IF(AND(AQ6=1,COUNTIF(AC6:AP6,"=1")&gt;0),1,0)</f>
        <v>0</v>
      </c>
      <c r="AT6" s="11">
        <f>調査票!J144</f>
        <v>0</v>
      </c>
      <c r="AU6" s="11">
        <f>調査票!G153</f>
        <v>0</v>
      </c>
      <c r="AV6" s="11">
        <f>調査票!I164</f>
        <v>0</v>
      </c>
      <c r="AW6" s="11">
        <f>調査票!I165</f>
        <v>0</v>
      </c>
      <c r="AX6" s="11">
        <f>調査票!I166</f>
        <v>0</v>
      </c>
      <c r="AY6" s="11">
        <f>調査票!I167</f>
        <v>0</v>
      </c>
      <c r="AZ6" s="11">
        <f>調査票!I168</f>
        <v>0</v>
      </c>
      <c r="BA6" s="11">
        <f>調査票!I169</f>
        <v>0</v>
      </c>
      <c r="BB6" s="11">
        <f>調査票!I170</f>
        <v>0</v>
      </c>
      <c r="BC6" s="11">
        <f>調査票!I171</f>
        <v>0</v>
      </c>
      <c r="BD6" s="11">
        <f>調査票!I172</f>
        <v>0</v>
      </c>
      <c r="BE6" s="11">
        <f>調査票!I173</f>
        <v>0</v>
      </c>
      <c r="BF6" s="11">
        <f>調査票!I174</f>
        <v>0</v>
      </c>
      <c r="BG6" s="11">
        <f>調査票!I175</f>
        <v>0</v>
      </c>
      <c r="BH6" s="11">
        <f>調査票!I176</f>
        <v>0</v>
      </c>
      <c r="BI6" s="11">
        <f>調査票!K164</f>
        <v>0</v>
      </c>
      <c r="BJ6" s="11">
        <f>調査票!$K165</f>
        <v>0</v>
      </c>
      <c r="BK6" s="11">
        <f>調査票!$K166</f>
        <v>0</v>
      </c>
      <c r="BL6" s="11">
        <f>調査票!K167</f>
        <v>0</v>
      </c>
      <c r="BM6" s="11">
        <f>調査票!K168</f>
        <v>0</v>
      </c>
      <c r="BN6" s="11">
        <f>調査票!K169</f>
        <v>0</v>
      </c>
      <c r="BO6" s="11">
        <f>調査票!K170</f>
        <v>0</v>
      </c>
      <c r="BP6" s="11">
        <f>調査票!K171</f>
        <v>0</v>
      </c>
      <c r="BQ6" s="11">
        <f>調査票!K172</f>
        <v>0</v>
      </c>
      <c r="BR6" s="11">
        <f>調査票!K173</f>
        <v>0</v>
      </c>
      <c r="BS6" s="11">
        <f>調査票!K174</f>
        <v>0</v>
      </c>
      <c r="BT6" s="11">
        <f>調査票!K175</f>
        <v>0</v>
      </c>
      <c r="BU6" s="11">
        <f>調査票!K176</f>
        <v>0</v>
      </c>
      <c r="BV6" s="11">
        <f>調査票!I177</f>
        <v>0</v>
      </c>
      <c r="BW6" s="11">
        <f>調査票!I178</f>
        <v>0</v>
      </c>
      <c r="BX6" s="25">
        <f>IF(AU6=BW6,0,1)</f>
        <v>0</v>
      </c>
      <c r="BY6" s="11">
        <f>調査票!G197</f>
        <v>0</v>
      </c>
      <c r="BZ6" s="11">
        <f>調査票!C207</f>
        <v>0</v>
      </c>
      <c r="CA6" s="11">
        <f>調査票!D207</f>
        <v>0</v>
      </c>
      <c r="CB6" s="11">
        <f>調査票!E207</f>
        <v>0</v>
      </c>
      <c r="CC6" s="11">
        <f>調査票!F207</f>
        <v>0</v>
      </c>
      <c r="CD6" s="11">
        <f>調査票!G207</f>
        <v>0</v>
      </c>
      <c r="CE6" s="11">
        <f>調査票!H207</f>
        <v>0</v>
      </c>
      <c r="CF6" s="11">
        <f>調査票!I207</f>
        <v>0</v>
      </c>
      <c r="CG6" s="11">
        <f>調査票!J207</f>
        <v>0</v>
      </c>
      <c r="CH6" s="11">
        <f>調査票!K207</f>
        <v>0</v>
      </c>
      <c r="CI6" s="11">
        <f>調査票!L207</f>
        <v>0</v>
      </c>
      <c r="CJ6" s="11">
        <f>調査票!M207</f>
        <v>0</v>
      </c>
      <c r="CK6" s="11">
        <f>調査票!I216</f>
        <v>0</v>
      </c>
      <c r="CL6" s="11">
        <f>調査票!I217</f>
        <v>0</v>
      </c>
      <c r="CM6" s="11">
        <f>調査票!I218</f>
        <v>0</v>
      </c>
      <c r="CN6" s="11">
        <f>調査票!I219</f>
        <v>0</v>
      </c>
      <c r="CO6" s="11">
        <f>調査票!I220</f>
        <v>0</v>
      </c>
      <c r="CP6" s="11">
        <f>調査票!I221</f>
        <v>0</v>
      </c>
      <c r="CQ6" s="11">
        <f>調査票!I222</f>
        <v>0</v>
      </c>
      <c r="CR6" s="11">
        <f>調査票!I223</f>
        <v>0</v>
      </c>
      <c r="CS6" s="11">
        <f>調査票!I224</f>
        <v>0</v>
      </c>
      <c r="CT6" s="11">
        <f>調査票!I225</f>
        <v>0</v>
      </c>
      <c r="CU6" s="11">
        <f>調査票!I226</f>
        <v>0</v>
      </c>
      <c r="CV6" s="11">
        <f>調査票!I227</f>
        <v>0</v>
      </c>
      <c r="CW6" s="11">
        <f>調査票!I228</f>
        <v>0</v>
      </c>
      <c r="CX6" s="11">
        <f>調査票!K216</f>
        <v>0</v>
      </c>
      <c r="CY6" s="11">
        <f>調査票!K217</f>
        <v>0</v>
      </c>
      <c r="CZ6" s="11">
        <f>調査票!K218</f>
        <v>0</v>
      </c>
      <c r="DA6" s="11">
        <f>調査票!K219</f>
        <v>0</v>
      </c>
      <c r="DB6" s="11">
        <f>調査票!K220</f>
        <v>0</v>
      </c>
      <c r="DC6" s="11">
        <f>調査票!K221</f>
        <v>0</v>
      </c>
      <c r="DD6" s="11">
        <f>調査票!K222</f>
        <v>0</v>
      </c>
      <c r="DE6" s="11">
        <f>調査票!K223</f>
        <v>0</v>
      </c>
      <c r="DF6" s="11">
        <f>調査票!K224</f>
        <v>0</v>
      </c>
      <c r="DG6" s="11">
        <f>調査票!K225</f>
        <v>0</v>
      </c>
      <c r="DH6" s="11">
        <f>調査票!K226</f>
        <v>0</v>
      </c>
      <c r="DI6" s="11">
        <f>調査票!K227</f>
        <v>0</v>
      </c>
      <c r="DJ6" s="11">
        <f>調査票!K228</f>
        <v>0</v>
      </c>
      <c r="DK6" s="11">
        <f>調査票!I229</f>
        <v>0</v>
      </c>
      <c r="DL6" s="11">
        <f>調査票!I230</f>
        <v>0</v>
      </c>
      <c r="DM6" s="11">
        <f>調査票!I231</f>
        <v>0</v>
      </c>
      <c r="DN6" s="25">
        <f>IF(AND(BY6=CJ6,BY6=DM6),0,1)</f>
        <v>0</v>
      </c>
      <c r="DO6" s="11">
        <f>IF(調査票!J239="○",1,0)</f>
        <v>0</v>
      </c>
      <c r="DP6" s="11">
        <f>IF(調査票!J240="○",1,0)</f>
        <v>0</v>
      </c>
      <c r="DQ6" s="11">
        <f>IF(調査票!J241="○",1,0)</f>
        <v>0</v>
      </c>
      <c r="DR6" s="11">
        <f>IF(調査票!J242="○",1,0)</f>
        <v>0</v>
      </c>
      <c r="DS6" s="11">
        <f>IF(調査票!J243="○",1,0)</f>
        <v>0</v>
      </c>
      <c r="DT6" s="11">
        <f>IF(調査票!J244="○",1,0)</f>
        <v>0</v>
      </c>
      <c r="DU6" s="11">
        <f>IF(調査票!J245="○",1,0)</f>
        <v>0</v>
      </c>
      <c r="DV6" s="11">
        <f>IF(調査票!J246="○",1,0)</f>
        <v>0</v>
      </c>
      <c r="DW6" s="11">
        <f>IF(調査票!J247="○",1,0)</f>
        <v>0</v>
      </c>
      <c r="DX6" s="11">
        <f>IF(調査票!J248="○",1,0)</f>
        <v>0</v>
      </c>
      <c r="DY6" s="30">
        <f>SUM(DO6:DX6)</f>
        <v>0</v>
      </c>
      <c r="DZ6" s="25">
        <f>IF(SUM(DO6:DX6)&gt;3,1,0)</f>
        <v>0</v>
      </c>
      <c r="EA6" s="11">
        <f>調査票!C254</f>
        <v>0</v>
      </c>
      <c r="EB6" s="11">
        <f>調査票!F259</f>
        <v>0</v>
      </c>
      <c r="EC6" s="11">
        <f>調査票!F260</f>
        <v>0</v>
      </c>
      <c r="ED6" s="11">
        <f>調査票!F261</f>
        <v>0</v>
      </c>
      <c r="EE6" s="11">
        <f>調査票!F262</f>
        <v>0</v>
      </c>
    </row>
  </sheetData>
  <sheetProtection sheet="1" objects="1" scenarios="1"/>
  <phoneticPr fontId="10"/>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集計（調査票から転記）</vt:lpstr>
      <vt:lpstr>転記作業用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2024-04-22T01:54:58Z</dcterms:created>
  <dcterms:modified xsi:type="dcterms:W3CDTF">2025-10-31T03:52:49Z</dcterms:modified>
</cp:coreProperties>
</file>