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159778\Desktop\"/>
    </mc:Choice>
  </mc:AlternateContent>
  <bookViews>
    <workbookView xWindow="0" yWindow="0" windowWidth="20490" windowHeight="8115"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332" i="12" l="1"/>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31" i="12"/>
  <c r="AV331" i="12"/>
  <c r="AU331" i="12"/>
  <c r="AT331" i="12"/>
  <c r="AS331" i="12"/>
  <c r="AR331" i="12"/>
  <c r="AQ331" i="12"/>
  <c r="AP331" i="12"/>
  <c r="AO331" i="12"/>
  <c r="AN331" i="12"/>
  <c r="AM331" i="12"/>
  <c r="AL331" i="12"/>
  <c r="AK331" i="12"/>
  <c r="AJ331" i="12"/>
  <c r="AI331" i="12"/>
  <c r="AH331" i="12"/>
  <c r="AG331" i="12"/>
  <c r="AF331" i="12"/>
  <c r="AE331" i="12"/>
  <c r="AD331" i="12"/>
  <c r="AC331" i="12"/>
  <c r="AB331" i="12"/>
  <c r="AA331" i="12"/>
  <c r="Z331" i="12"/>
  <c r="Y331" i="12"/>
  <c r="X331" i="12"/>
  <c r="W331" i="12"/>
  <c r="V331" i="12"/>
  <c r="U331" i="12"/>
  <c r="T331" i="12"/>
  <c r="S331" i="12"/>
  <c r="AW330" i="12"/>
  <c r="AV330" i="12"/>
  <c r="AU330" i="12"/>
  <c r="AT330" i="12"/>
  <c r="AS330" i="12"/>
  <c r="AR330" i="12"/>
  <c r="AQ330" i="12"/>
  <c r="AP330" i="12"/>
  <c r="AO330" i="12"/>
  <c r="AN330" i="12"/>
  <c r="AM330" i="12"/>
  <c r="AL330" i="12"/>
  <c r="AK330" i="12"/>
  <c r="AJ330" i="12"/>
  <c r="AI330" i="12"/>
  <c r="AH330" i="12"/>
  <c r="AG330" i="12"/>
  <c r="AF330" i="12"/>
  <c r="AE330" i="12"/>
  <c r="AD330" i="12"/>
  <c r="AC330" i="12"/>
  <c r="AB330" i="12"/>
  <c r="AA330" i="12"/>
  <c r="Z330" i="12"/>
  <c r="Y330" i="12"/>
  <c r="X330" i="12"/>
  <c r="W330" i="12"/>
  <c r="V330" i="12"/>
  <c r="U330" i="12"/>
  <c r="T330" i="12"/>
  <c r="S330" i="12"/>
  <c r="AW329" i="12"/>
  <c r="AV329" i="12"/>
  <c r="AU329" i="12"/>
  <c r="AT329" i="12"/>
  <c r="AS329" i="12"/>
  <c r="AR329" i="12"/>
  <c r="AQ329" i="12"/>
  <c r="AP329" i="12"/>
  <c r="AO329" i="12"/>
  <c r="AN329" i="12"/>
  <c r="AM329" i="12"/>
  <c r="AL329" i="12"/>
  <c r="AK329" i="12"/>
  <c r="AJ329" i="12"/>
  <c r="AI329" i="12"/>
  <c r="AH329" i="12"/>
  <c r="AG329" i="12"/>
  <c r="AF329" i="12"/>
  <c r="AE329" i="12"/>
  <c r="AD329" i="12"/>
  <c r="AC329" i="12"/>
  <c r="AB329" i="12"/>
  <c r="AA329" i="12"/>
  <c r="Z329" i="12"/>
  <c r="Y329" i="12"/>
  <c r="X329" i="12"/>
  <c r="W329" i="12"/>
  <c r="V329" i="12"/>
  <c r="U329" i="12"/>
  <c r="T329" i="12"/>
  <c r="S329"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324" i="12"/>
  <c r="AV324" i="12"/>
  <c r="AU324" i="12"/>
  <c r="AT324" i="12"/>
  <c r="AS324" i="12"/>
  <c r="AR324" i="12"/>
  <c r="AQ324" i="12"/>
  <c r="AP324" i="12"/>
  <c r="AO324" i="12"/>
  <c r="AN324" i="12"/>
  <c r="AM324" i="12"/>
  <c r="AL324" i="12"/>
  <c r="AK324" i="12"/>
  <c r="AJ324" i="12"/>
  <c r="AI324" i="12"/>
  <c r="AH324" i="12"/>
  <c r="AG324" i="12"/>
  <c r="AF324" i="12"/>
  <c r="AE324" i="12"/>
  <c r="AD324" i="12"/>
  <c r="AC324" i="12"/>
  <c r="AB324" i="12"/>
  <c r="AA324" i="12"/>
  <c r="Z324" i="12"/>
  <c r="Y324" i="12"/>
  <c r="X324" i="12"/>
  <c r="W324" i="12"/>
  <c r="V324" i="12"/>
  <c r="U324" i="12"/>
  <c r="T324" i="12"/>
  <c r="S324" i="12"/>
  <c r="AW323" i="12"/>
  <c r="AV323" i="12"/>
  <c r="AU323" i="12"/>
  <c r="AT323" i="12"/>
  <c r="AS323" i="12"/>
  <c r="AR323" i="12"/>
  <c r="AQ323" i="12"/>
  <c r="AP323" i="12"/>
  <c r="AO323" i="12"/>
  <c r="AN323" i="12"/>
  <c r="AM323" i="12"/>
  <c r="AL323" i="12"/>
  <c r="AK323" i="12"/>
  <c r="AJ323" i="12"/>
  <c r="AI323" i="12"/>
  <c r="AH323" i="12"/>
  <c r="AG323" i="12"/>
  <c r="AF323" i="12"/>
  <c r="AE323" i="12"/>
  <c r="AD323" i="12"/>
  <c r="AC323" i="12"/>
  <c r="AB323" i="12"/>
  <c r="AA323" i="12"/>
  <c r="Z323" i="12"/>
  <c r="Y323" i="12"/>
  <c r="X323" i="12"/>
  <c r="W323" i="12"/>
  <c r="V323" i="12"/>
  <c r="U323" i="12"/>
  <c r="T323" i="12"/>
  <c r="S323" i="12"/>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X42" i="10"/>
  <c r="AX26" i="10"/>
  <c r="AX29" i="10"/>
  <c r="AX41" i="10"/>
  <c r="AX27" i="10"/>
  <c r="AX33" i="10"/>
  <c r="AX38" i="10"/>
  <c r="AX39" i="10"/>
  <c r="AX30" i="10"/>
  <c r="AX45" i="10"/>
  <c r="AX60" i="10"/>
  <c r="AX59" i="10"/>
  <c r="AX57" i="10"/>
  <c r="AX53" i="10"/>
  <c r="AX54" i="10"/>
  <c r="AX51" i="10"/>
  <c r="AX48" i="10"/>
  <c r="AX47" i="10"/>
  <c r="AX36" i="10"/>
  <c r="AX35" i="10"/>
  <c r="AX32" i="10"/>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BC14" i="12"/>
  <c r="AC2" i="12"/>
  <c r="AG20" i="12" s="1"/>
  <c r="AG21" i="12" s="1"/>
  <c r="AV19" i="12" l="1"/>
  <c r="AV20" i="12" s="1"/>
  <c r="AV21" i="12" s="1"/>
  <c r="AW19" i="12"/>
  <c r="AW20" i="12" s="1"/>
  <c r="AW21" i="12" s="1"/>
  <c r="AU19" i="12"/>
  <c r="AU20" i="12" s="1"/>
  <c r="AU21" i="12" s="1"/>
  <c r="T20" i="12"/>
  <c r="T21" i="12" s="1"/>
  <c r="AX66" i="12"/>
  <c r="AX78" i="12"/>
  <c r="AX207" i="12"/>
  <c r="AX215" i="12"/>
  <c r="AZ215" i="12" s="1"/>
  <c r="AX219" i="12"/>
  <c r="AX227" i="12"/>
  <c r="AX231" i="12"/>
  <c r="AX239" i="12"/>
  <c r="AZ239" i="12" s="1"/>
  <c r="AX243" i="12"/>
  <c r="AX75" i="12"/>
  <c r="AX164" i="12"/>
  <c r="AX171" i="12"/>
  <c r="AZ171" i="12" s="1"/>
  <c r="AX176" i="12"/>
  <c r="AX188" i="12"/>
  <c r="AX192" i="12"/>
  <c r="AX200" i="12"/>
  <c r="AZ200" i="12" s="1"/>
  <c r="AX204" i="12"/>
  <c r="AX299" i="12"/>
  <c r="AX303" i="12"/>
  <c r="AX308" i="12"/>
  <c r="AZ308" i="12" s="1"/>
  <c r="AX315" i="12"/>
  <c r="AX320" i="12"/>
  <c r="AX117" i="12"/>
  <c r="AX125" i="12"/>
  <c r="AZ125" i="12" s="1"/>
  <c r="AX129" i="12"/>
  <c r="AX137" i="12"/>
  <c r="AX141" i="12"/>
  <c r="AX149" i="12"/>
  <c r="AZ149" i="12" s="1"/>
  <c r="AX153" i="12"/>
  <c r="AX93" i="12"/>
  <c r="AX98" i="12"/>
  <c r="AX105" i="12"/>
  <c r="AZ105" i="12" s="1"/>
  <c r="AX110" i="12"/>
  <c r="AX254" i="12"/>
  <c r="AX258" i="12"/>
  <c r="AX266" i="12"/>
  <c r="AZ266" i="12" s="1"/>
  <c r="AX270" i="12"/>
  <c r="AX278" i="12"/>
  <c r="AX282" i="12"/>
  <c r="AX290" i="12"/>
  <c r="AZ290" i="12" s="1"/>
  <c r="AX294" i="12"/>
  <c r="AX324" i="12"/>
  <c r="AZ324" i="12" s="1"/>
  <c r="AS20" i="12"/>
  <c r="AS21" i="12" s="1"/>
  <c r="AR20" i="12"/>
  <c r="AR21" i="12" s="1"/>
  <c r="AB20" i="12"/>
  <c r="AB21" i="12" s="1"/>
  <c r="AO20" i="12"/>
  <c r="AO21" i="12" s="1"/>
  <c r="Y20" i="12"/>
  <c r="Y21" i="12" s="1"/>
  <c r="AJ20" i="12"/>
  <c r="AJ21" i="12" s="1"/>
  <c r="AX95" i="12"/>
  <c r="AX102" i="12"/>
  <c r="AX107" i="12"/>
  <c r="AX114" i="12"/>
  <c r="AZ114" i="12" s="1"/>
  <c r="AX122" i="12"/>
  <c r="AX126" i="12"/>
  <c r="AX134" i="12"/>
  <c r="AX138" i="12"/>
  <c r="AZ138" i="12" s="1"/>
  <c r="AX146" i="12"/>
  <c r="AZ146" i="12" s="1"/>
  <c r="AX150" i="12"/>
  <c r="AX158" i="12"/>
  <c r="AX161" i="12"/>
  <c r="AZ161" i="12" s="1"/>
  <c r="AX168" i="12"/>
  <c r="AZ168" i="12" s="1"/>
  <c r="AX173" i="12"/>
  <c r="AX180" i="12"/>
  <c r="AX185" i="12"/>
  <c r="AZ185" i="12" s="1"/>
  <c r="AX189" i="12"/>
  <c r="AZ189" i="12" s="1"/>
  <c r="AX197" i="12"/>
  <c r="AX201" i="12"/>
  <c r="AX212" i="12"/>
  <c r="AZ212" i="12" s="1"/>
  <c r="AX216" i="12"/>
  <c r="AZ216" i="12" s="1"/>
  <c r="AX224" i="12"/>
  <c r="AX228" i="12"/>
  <c r="AX236" i="12"/>
  <c r="AZ236" i="12" s="1"/>
  <c r="AX240" i="12"/>
  <c r="AZ240" i="12" s="1"/>
  <c r="AX248" i="12"/>
  <c r="AX251" i="12"/>
  <c r="AX255" i="12"/>
  <c r="AZ255" i="12" s="1"/>
  <c r="AX263" i="12"/>
  <c r="AZ263" i="12" s="1"/>
  <c r="AX267" i="12"/>
  <c r="AX275" i="12"/>
  <c r="AX279" i="12"/>
  <c r="AZ279" i="12" s="1"/>
  <c r="AX287" i="12"/>
  <c r="AZ287" i="12" s="1"/>
  <c r="AX291" i="12"/>
  <c r="AX297" i="12"/>
  <c r="AX300" i="12"/>
  <c r="AZ300" i="12" s="1"/>
  <c r="AX305" i="12"/>
  <c r="AZ305" i="12" s="1"/>
  <c r="AX312" i="12"/>
  <c r="AX317" i="12"/>
  <c r="AX321" i="12"/>
  <c r="AZ321" i="12" s="1"/>
  <c r="AX62" i="12"/>
  <c r="AZ62" i="12" s="1"/>
  <c r="AX65" i="12"/>
  <c r="AX68" i="12"/>
  <c r="AX71" i="12"/>
  <c r="AZ71" i="12" s="1"/>
  <c r="AX74" i="12"/>
  <c r="AZ74" i="12" s="1"/>
  <c r="AX77" i="12"/>
  <c r="AX80" i="12"/>
  <c r="AX83" i="12"/>
  <c r="AZ83" i="12" s="1"/>
  <c r="AX86" i="12"/>
  <c r="AZ86" i="12" s="1"/>
  <c r="AX89" i="12"/>
  <c r="AX92" i="12"/>
  <c r="AX99" i="12"/>
  <c r="AZ99" i="12" s="1"/>
  <c r="AX104" i="12"/>
  <c r="AZ104" i="12" s="1"/>
  <c r="AX111" i="12"/>
  <c r="AX119" i="12"/>
  <c r="AX123" i="12"/>
  <c r="AZ123" i="12" s="1"/>
  <c r="AX131" i="12"/>
  <c r="AZ131" i="12" s="1"/>
  <c r="AX135" i="12"/>
  <c r="AX143" i="12"/>
  <c r="AX147" i="12"/>
  <c r="AZ147" i="12" s="1"/>
  <c r="AX155" i="12"/>
  <c r="AZ155" i="12" s="1"/>
  <c r="AX159" i="12"/>
  <c r="AX165" i="12"/>
  <c r="AX170" i="12"/>
  <c r="AZ170" i="12" s="1"/>
  <c r="AX177" i="12"/>
  <c r="AZ177" i="12" s="1"/>
  <c r="AX182" i="12"/>
  <c r="AX186" i="12"/>
  <c r="AX194" i="12"/>
  <c r="AZ194" i="12" s="1"/>
  <c r="AX198" i="12"/>
  <c r="AZ198" i="12" s="1"/>
  <c r="AX209" i="12"/>
  <c r="AX213" i="12"/>
  <c r="AX221" i="12"/>
  <c r="AZ221" i="12" s="1"/>
  <c r="AX225" i="12"/>
  <c r="AZ225" i="12" s="1"/>
  <c r="AX233" i="12"/>
  <c r="AX237" i="12"/>
  <c r="AX245" i="12"/>
  <c r="AZ245" i="12" s="1"/>
  <c r="AX249" i="12"/>
  <c r="AZ249" i="12" s="1"/>
  <c r="AX252" i="12"/>
  <c r="AX260" i="12"/>
  <c r="AX264" i="12"/>
  <c r="AZ264" i="12" s="1"/>
  <c r="AX272" i="12"/>
  <c r="AZ272" i="12" s="1"/>
  <c r="AX276" i="12"/>
  <c r="AX284" i="12"/>
  <c r="AX288" i="12"/>
  <c r="AZ288" i="12" s="1"/>
  <c r="AX302" i="12"/>
  <c r="AZ302" i="12" s="1"/>
  <c r="AX309" i="12"/>
  <c r="AX314" i="12"/>
  <c r="AX63" i="12"/>
  <c r="AZ63" i="12" s="1"/>
  <c r="AX69" i="12"/>
  <c r="AZ69" i="12" s="1"/>
  <c r="AX72" i="12"/>
  <c r="AX81" i="12"/>
  <c r="AX84" i="12"/>
  <c r="AZ84" i="12" s="1"/>
  <c r="AX87" i="12"/>
  <c r="AZ87" i="12" s="1"/>
  <c r="AX90" i="12"/>
  <c r="AX96" i="12"/>
  <c r="AX101" i="12"/>
  <c r="AZ101" i="12" s="1"/>
  <c r="AX108" i="12"/>
  <c r="AZ108" i="12" s="1"/>
  <c r="AX113" i="12"/>
  <c r="AX116" i="12"/>
  <c r="AX120" i="12"/>
  <c r="AZ120" i="12" s="1"/>
  <c r="AX128" i="12"/>
  <c r="AZ128" i="12" s="1"/>
  <c r="AX132" i="12"/>
  <c r="AX140" i="12"/>
  <c r="AX144" i="12"/>
  <c r="AZ144" i="12" s="1"/>
  <c r="AX152" i="12"/>
  <c r="AZ152" i="12" s="1"/>
  <c r="AX156" i="12"/>
  <c r="AX162" i="12"/>
  <c r="AX167" i="12"/>
  <c r="AZ167" i="12" s="1"/>
  <c r="AX174" i="12"/>
  <c r="AZ174" i="12" s="1"/>
  <c r="AX179" i="12"/>
  <c r="AX183" i="12"/>
  <c r="AX191" i="12"/>
  <c r="AZ191" i="12" s="1"/>
  <c r="AX195" i="12"/>
  <c r="AZ195" i="12" s="1"/>
  <c r="AX203" i="12"/>
  <c r="AX206" i="12"/>
  <c r="AX210" i="12"/>
  <c r="AZ210" i="12" s="1"/>
  <c r="AX218" i="12"/>
  <c r="AZ218" i="12" s="1"/>
  <c r="AX222" i="12"/>
  <c r="AX230" i="12"/>
  <c r="AX234" i="12"/>
  <c r="AZ234" i="12" s="1"/>
  <c r="AX242" i="12"/>
  <c r="AZ242" i="12" s="1"/>
  <c r="AX246" i="12"/>
  <c r="AX257" i="12"/>
  <c r="AX261" i="12"/>
  <c r="AZ261" i="12" s="1"/>
  <c r="AX269" i="12"/>
  <c r="AZ269" i="12" s="1"/>
  <c r="AX273" i="12"/>
  <c r="AX281" i="12"/>
  <c r="AX285" i="12"/>
  <c r="AZ285" i="12" s="1"/>
  <c r="AX293" i="12"/>
  <c r="AZ293" i="12" s="1"/>
  <c r="AX296" i="12"/>
  <c r="AX306" i="12"/>
  <c r="AX311" i="12"/>
  <c r="AZ311" i="12" s="1"/>
  <c r="AX318" i="12"/>
  <c r="AZ318" i="12" s="1"/>
  <c r="AX39" i="12"/>
  <c r="AX47" i="12"/>
  <c r="AX51" i="12"/>
  <c r="AZ51" i="12" s="1"/>
  <c r="AX59" i="12"/>
  <c r="AZ59" i="12" s="1"/>
  <c r="AX35" i="12"/>
  <c r="AX32" i="12"/>
  <c r="AX44" i="12"/>
  <c r="AZ44" i="12" s="1"/>
  <c r="AX48" i="12"/>
  <c r="AZ48" i="12" s="1"/>
  <c r="AX56" i="12"/>
  <c r="AX60" i="12"/>
  <c r="AX29" i="12"/>
  <c r="AZ29" i="12" s="1"/>
  <c r="AX41" i="12"/>
  <c r="AZ41" i="12" s="1"/>
  <c r="AX53" i="12"/>
  <c r="AX36" i="12"/>
  <c r="AX23" i="12"/>
  <c r="AZ23" i="12" s="1"/>
  <c r="AX24" i="12"/>
  <c r="AZ24" i="12" s="1"/>
  <c r="AX27" i="12"/>
  <c r="AX30" i="12"/>
  <c r="AX38" i="12"/>
  <c r="AZ38" i="12" s="1"/>
  <c r="AX42" i="12"/>
  <c r="AZ42" i="12" s="1"/>
  <c r="AX50" i="12"/>
  <c r="AX54" i="12"/>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X323" i="12"/>
  <c r="AZ323" i="12" s="1"/>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AZ54" i="12" l="1"/>
  <c r="AZ30" i="12"/>
  <c r="AZ36" i="12"/>
  <c r="AZ60" i="12"/>
  <c r="AZ32" i="12"/>
  <c r="AZ47" i="12"/>
  <c r="AZ306" i="12"/>
  <c r="AZ281" i="12"/>
  <c r="AZ257" i="12"/>
  <c r="AZ230" i="12"/>
  <c r="AZ206" i="12"/>
  <c r="AZ183" i="12"/>
  <c r="AZ162" i="12"/>
  <c r="AZ140" i="12"/>
  <c r="AZ116" i="12"/>
  <c r="AZ96" i="12"/>
  <c r="AZ81" i="12"/>
  <c r="AZ314" i="12"/>
  <c r="AZ284" i="12"/>
  <c r="AZ260" i="12"/>
  <c r="AZ237" i="12"/>
  <c r="AZ213" i="12"/>
  <c r="AZ186" i="12"/>
  <c r="AZ165" i="12"/>
  <c r="AZ143" i="12"/>
  <c r="AZ119" i="12"/>
  <c r="AZ92" i="12"/>
  <c r="AZ80" i="12"/>
  <c r="AZ68" i="12"/>
  <c r="AZ317" i="12"/>
  <c r="AZ297" i="12"/>
  <c r="AZ275" i="12"/>
  <c r="AZ251" i="12"/>
  <c r="AZ228" i="12"/>
  <c r="AZ201" i="12"/>
  <c r="AZ180" i="12"/>
  <c r="AZ158" i="12"/>
  <c r="AZ134" i="12"/>
  <c r="AZ107" i="12"/>
  <c r="AZ282" i="12"/>
  <c r="AZ258" i="12"/>
  <c r="AZ98" i="12"/>
  <c r="AZ141" i="12"/>
  <c r="AZ117" i="12"/>
  <c r="AZ303" i="12"/>
  <c r="AZ192" i="12"/>
  <c r="AZ164" i="12"/>
  <c r="AZ231" i="12"/>
  <c r="AZ207" i="12"/>
  <c r="AZ50" i="12"/>
  <c r="AZ27" i="12"/>
  <c r="AZ53" i="12"/>
  <c r="AZ56" i="12"/>
  <c r="AZ35" i="12"/>
  <c r="AZ39" i="12"/>
  <c r="AZ296" i="12"/>
  <c r="AZ273" i="12"/>
  <c r="AZ246" i="12"/>
  <c r="AZ222" i="12"/>
  <c r="AZ203" i="12"/>
  <c r="AZ179" i="12"/>
  <c r="AZ156" i="12"/>
  <c r="AZ132" i="12"/>
  <c r="AZ113" i="12"/>
  <c r="AZ90" i="12"/>
  <c r="AZ72" i="12"/>
  <c r="AZ309" i="12"/>
  <c r="AZ276" i="12"/>
  <c r="AZ252" i="12"/>
  <c r="AZ233" i="12"/>
  <c r="AZ209" i="12"/>
  <c r="AZ182" i="12"/>
  <c r="AZ159" i="12"/>
  <c r="AZ135" i="12"/>
  <c r="AZ111" i="12"/>
  <c r="AZ89" i="12"/>
  <c r="AZ77" i="12"/>
  <c r="AZ65" i="12"/>
  <c r="AZ312" i="12"/>
  <c r="AZ291" i="12"/>
  <c r="AZ267" i="12"/>
  <c r="AZ248" i="12"/>
  <c r="AZ224" i="12"/>
  <c r="AZ197" i="12"/>
  <c r="AZ173" i="12"/>
  <c r="AZ150" i="12"/>
  <c r="AZ126" i="12"/>
  <c r="AZ102" i="12"/>
  <c r="AZ278" i="12"/>
  <c r="AZ254" i="12"/>
  <c r="AZ93" i="12"/>
  <c r="AZ137" i="12"/>
  <c r="AZ320" i="12"/>
  <c r="AZ299" i="12"/>
  <c r="AZ188" i="12"/>
  <c r="AZ75" i="12"/>
  <c r="AZ227" i="12"/>
  <c r="AZ78" i="12"/>
  <c r="AZ122" i="12"/>
  <c r="AZ95" i="12"/>
  <c r="AZ294" i="12"/>
  <c r="AZ270" i="12"/>
  <c r="AZ110" i="12"/>
  <c r="AZ153" i="12"/>
  <c r="AZ129" i="12"/>
  <c r="AZ315" i="12"/>
  <c r="AZ204" i="12"/>
  <c r="AZ176" i="12"/>
  <c r="AZ243" i="12"/>
  <c r="AZ219" i="12"/>
  <c r="AZ66" i="12"/>
  <c r="S25" i="1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6" i="10" l="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V19" i="10"/>
  <c r="AV20" i="10" s="1"/>
  <c r="AV21" i="10" s="1"/>
  <c r="AU19" i="10"/>
  <c r="AU20" i="10" s="1"/>
  <c r="AU21" i="10" s="1"/>
  <c r="AC2" i="10"/>
  <c r="AW19" i="10" s="1"/>
  <c r="AW20" i="10" s="1"/>
  <c r="AW21" i="10" s="1"/>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Z44" i="10" l="1"/>
  <c r="AZ56" i="10"/>
  <c r="AZ48" i="10"/>
  <c r="AZ59" i="10"/>
  <c r="AZ54" i="10"/>
  <c r="AZ32" i="10"/>
  <c r="AZ41" i="10"/>
  <c r="AZ33" i="10"/>
  <c r="AZ50" i="10"/>
  <c r="AZ42" i="10"/>
  <c r="AZ53" i="10"/>
  <c r="AZ51" i="10"/>
  <c r="AZ29" i="10"/>
  <c r="AZ30" i="10"/>
  <c r="AZ39" i="10"/>
  <c r="AZ60" i="10"/>
  <c r="AZ57" i="10"/>
  <c r="AZ47" i="10"/>
  <c r="AZ26" i="10"/>
  <c r="AZ27" i="10"/>
  <c r="AZ38" i="10"/>
  <c r="AZ36" i="10"/>
  <c r="AZ35" i="10"/>
  <c r="AZ45" i="10"/>
  <c r="AZ23" i="10"/>
  <c r="AX63" i="10"/>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<sst xmlns="http://schemas.openxmlformats.org/spreadsheetml/2006/main" count="1438" uniqueCount="215">
  <si>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</si>
  <si>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</si>
  <si>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</si>
  <si>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</si>
  <si>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</si>
  <si>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</si>
  <si>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</si>
  <si>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</si>
  <si>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</si>
  <si>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</si>
  <si>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</si>
  <si>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</si>
  <si>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</si>
  <si>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</si>
  <si>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</si>
  <si>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</si>
  <si>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</si>
  <si>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</si>
  <si>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</si>
  <si>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</si>
  <si>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</si>
  <si>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</si>
  <si>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</si>
  <si>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</si>
  <si>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</si>
  <si>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</si>
  <si>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</si>
  <si>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</si>
  <si>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</si>
  <si>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</si>
  <si>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</si>
  <si>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</si>
  <si>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</si>
  <si>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</si>
  <si>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</si>
  <si>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</si>
  <si>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</si>
  <si>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</si>
  <si>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</si>
  <si>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</si>
  <si>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</si>
  <si>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</si>
  <si>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</si>
  <si>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</si>
  <si>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</si>
  <si>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</si>
  <si>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</si>
  <si>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</si>
  <si>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</si>
  <si>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</si>
  <si>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</si>
  <si>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</si>
  <si>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</si>
  <si>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</si>
  <si>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</si>
  <si>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</si>
  <si>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</si>
  <si>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</si>
  <si>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</si>
  <si>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</si>
  <si>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</si>
  <si>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</si>
  <si>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</si>
  <si>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</si>
  <si>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</si>
  <si>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</si>
  <si>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</si>
  <si>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</si>
  <si>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</si>
  <si>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</si>
  <si>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</si>
  <si>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</si>
  <si>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</si>
  <si>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</si>
  <si>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</si>
  <si>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</si>
  <si>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</si>
  <si>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</si>
  <si>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</si>
  <si>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</si>
  <si>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</si>
  <si>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</si>
  <si>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</si>
  <si>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</si>
  <si>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</si>
  <si>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</si>
  <si>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</si>
  <si>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</si>
  <si>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</si>
  <si>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</si>
  <si>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</si>
  <si>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</si>
  <si>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</si>
  <si>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</si>
  <si>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</si>
  <si>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</si>
  <si>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</si>
  <si>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</si>
  <si>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</si>
  <si>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</si>
  <si>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</si>
  <si>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</si>
  <si>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</si>
  <si>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</si>
  <si>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</si>
  <si>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</si>
  <si>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</si>
  <si>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</si>
  <si>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</si>
  <si>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</si>
  <si>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</si>
  <si>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</si>
  <si>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</si>
  <si>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</si>
  <si>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</si>
  <si>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</si>
  <si>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</si>
  <si>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</si>
  <si>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</si>
  <si>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</si>
  <si>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</si>
  <si>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</si>
  <si>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</si>
  <si>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</si>
  <si>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</si>
  <si>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</si>
  <si>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</si>
  <si>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</si>
  <si>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</si>
  <si>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</si>
  <si>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</si>
  <si>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</si>
  <si>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</si>
  <si>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</si>
  <si>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</si>
  <si>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</si>
  <si>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</si>
  <si>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</si>
  <si>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</si>
  <si>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</si>
  <si>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</si>
  <si>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</si>
  <si>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</si>
  <si>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</si>
  <si>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</si>
  <si>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</si>
  <si>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</si>
  <si>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</si>
  <si>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</si>
  <si>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</si>
  <si>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</si>
  <si>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</si>
  <si>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</si>
  <si>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</si>
  <si>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</si>
  <si>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</si>
  <si>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</si>
  <si>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</si>
  <si>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</si>
  <si>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</si>
  <si>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</si>
  <si>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</si>
  <si>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</si>
  <si>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</si>
  <si>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</si>
  <si>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</si>
  <si>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</si>
  <si>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</si>
  <si>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</si>
  <si>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</si>
  <si>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</si>
  <si>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</si>
  <si>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</si>
  <si>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</si>
  <si>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</si>
  <si>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</si>
  <si>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</si>
  <si>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</si>
  <si>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</si>
  <si>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</si>
  <si>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</si>
  <si>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</si>
  <si>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</si>
  <si>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</si>
  <si>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</si>
  <si>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</si>
  <si>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</si>
  <si>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</si>
  <si>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</si>
  <si>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</si>
  <si>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</si>
  <si>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</si>
  <si>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</si>
  <si>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</si>
  <si>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</si>
  <si>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</si>
  <si>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</si>
  <si>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</si>
  <si>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</si>
  <si>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</si>
  <si>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</si>
  <si>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</si>
  <si>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</si>
  <si>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</si>
  <si>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</si>
  <si>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</si>
  <si>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</si>
  <si>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</si>
  <si>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t>
    <phoneticPr fontId="2"/>
  </si>
  <si>
    <t>介護予防通所サービス</t>
    <rPh sb="0" eb="2">
      <t>カイゴ</t>
    </rPh>
    <rPh sb="2" eb="4">
      <t>ヨボウ</t>
    </rPh>
    <rPh sb="4" eb="6">
      <t>ツウショ</t>
    </rPh>
    <phoneticPr fontId="2"/>
  </si>
  <si>
    <t>生活支援通所サービス</t>
    <rPh sb="0" eb="4">
      <t>セイカツシエン</t>
    </rPh>
    <phoneticPr fontId="2"/>
  </si>
  <si>
    <t>　(14)介護予防通所サービスの場合の生活相談員がサービス提供時間内に勤務する時間数の合計（勤務延時間数）が自動計算されますので、誤りがないか確認してください。</t>
    <rPh sb="16" eb="18">
      <t>バアイ</t>
    </rPh>
    <rPh sb="19" eb="21">
      <t>セイカツ</t>
    </rPh>
    <rPh sb="21" eb="24">
      <t>ソウダンイン</t>
    </rPh>
    <rPh sb="29" eb="31">
      <t>テイキョウ</t>
    </rPh>
    <rPh sb="31" eb="33">
      <t>ジカン</t>
    </rPh>
    <rPh sb="33" eb="34">
      <t>ナイ</t>
    </rPh>
    <rPh sb="35" eb="37">
      <t>キンム</t>
    </rPh>
    <rPh sb="39" eb="41">
      <t>ジカン</t>
    </rPh>
    <rPh sb="41" eb="42">
      <t>スウ</t>
    </rPh>
    <rPh sb="43" eb="45">
      <t>ゴウケイ</t>
    </rPh>
    <rPh sb="46" eb="48">
      <t>キンム</t>
    </rPh>
    <rPh sb="48" eb="49">
      <t>エン</t>
    </rPh>
    <rPh sb="49" eb="51">
      <t>ジカン</t>
    </rPh>
    <rPh sb="51" eb="52">
      <t>スウ</t>
    </rPh>
    <rPh sb="54" eb="56">
      <t>ジドウ</t>
    </rPh>
    <rPh sb="56" eb="58">
      <t>ケイサン</t>
    </rPh>
    <rPh sb="65" eb="66">
      <t>アヤマ</t>
    </rPh>
    <rPh sb="71" eb="73">
      <t>カクニン</t>
    </rPh>
    <phoneticPr fontId="2"/>
  </si>
  <si>
    <t>　(18) 介護予防通所サービスの場合の確保すべき介護職員の勤務時間数が自動計算されます。（(15)(16)を入力しないと計算されません。）</t>
    <rPh sb="17" eb="19">
      <t>バアイ</t>
    </rPh>
    <rPh sb="20" eb="22">
      <t>カクホ</t>
    </rPh>
    <rPh sb="25" eb="27">
      <t>カイゴ</t>
    </rPh>
    <rPh sb="27" eb="29">
      <t>ショクイン</t>
    </rPh>
    <rPh sb="30" eb="32">
      <t>キンム</t>
    </rPh>
    <rPh sb="32" eb="35">
      <t>ジカンスウ</t>
    </rPh>
    <rPh sb="36" eb="38">
      <t>ジドウ</t>
    </rPh>
    <rPh sb="38" eb="40">
      <t>ケイサン</t>
    </rPh>
    <rPh sb="55" eb="57">
      <t>ニュウリョク</t>
    </rPh>
    <rPh sb="61" eb="63">
      <t>ケイサン</t>
    </rPh>
    <phoneticPr fontId="2"/>
  </si>
  <si>
    <t>暦月</t>
  </si>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</sst>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election activeCell="K2" sqref="K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214</v>
      </c>
      <c r="D1" s="11"/>
      <c r="E1" s="11"/>
      <c r="F1" s="11"/>
      <c r="G1" s="11"/>
      <c r="H1" s="5" t="s">
        <v>0</v>
      </c>
      <c r="J1" s="5"/>
      <c r="L1" s="11"/>
      <c r="M1" s="11"/>
      <c r="N1" s="11"/>
      <c r="O1" s="11"/>
      <c r="P1" s="11"/>
      <c r="Q1" s="11"/>
      <c r="R1" s="11"/>
      <c r="AM1" s="8"/>
      <c r="AN1" s="7"/>
      <c r="AO1" s="7" t="s">
        <v>68</v>
      </c>
      <c r="AP1" s="299" t="s">
        <v>209</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5</v>
      </c>
      <c r="AA2" s="331"/>
      <c r="AB2" s="101" t="s">
        <v>65</v>
      </c>
      <c r="AC2" s="332">
        <f>IF(Z2=0,"",YEAR(DATE(2018+Z2,1,1)))</f>
        <v>2023</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213</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1か月の勤務時間数   合計</v>
      </c>
      <c r="AY17" s="320"/>
      <c r="AZ17" s="325" t="s">
        <v>180</v>
      </c>
      <c r="BA17" s="326"/>
      <c r="BB17" s="301" t="s">
        <v>181</v>
      </c>
      <c r="BC17" s="302"/>
      <c r="BD17" s="302"/>
      <c r="BE17" s="302"/>
      <c r="BF17" s="303"/>
    </row>
    <row r="18" spans="2:58" ht="20.25" customHeight="1" x14ac:dyDescent="0.4">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f>IF($BB$3="暦月",IF(DAY(DATE($AC$2,$AG$2,29))=29,29,""),"")</f>
        <v>29</v>
      </c>
      <c r="AV19" s="108">
        <f>IF($BB$3="暦月",IF(DAY(DATE($AC$2,$AG$2,30))=30,30,""),"")</f>
        <v>30</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99"/>
      <c r="G20" s="382"/>
      <c r="H20" s="385"/>
      <c r="I20" s="376"/>
      <c r="J20" s="376"/>
      <c r="K20" s="377"/>
      <c r="L20" s="385"/>
      <c r="M20" s="376"/>
      <c r="N20" s="376"/>
      <c r="O20" s="388"/>
      <c r="P20" s="393"/>
      <c r="Q20" s="394"/>
      <c r="R20" s="395"/>
      <c r="S20" s="103">
        <f>WEEKDAY(DATE($AC$2,$AG$2,1))</f>
        <v>7</v>
      </c>
      <c r="T20" s="104">
        <f>WEEKDAY(DATE($AC$2,$AG$2,2))</f>
        <v>1</v>
      </c>
      <c r="U20" s="104">
        <f>WEEKDAY(DATE($AC$2,$AG$2,3))</f>
        <v>2</v>
      </c>
      <c r="V20" s="104">
        <f>WEEKDAY(DATE($AC$2,$AG$2,4))</f>
        <v>3</v>
      </c>
      <c r="W20" s="104">
        <f>WEEKDAY(DATE($AC$2,$AG$2,5))</f>
        <v>4</v>
      </c>
      <c r="X20" s="104">
        <f>WEEKDAY(DATE($AC$2,$AG$2,6))</f>
        <v>5</v>
      </c>
      <c r="Y20" s="105">
        <f>WEEKDAY(DATE($AC$2,$AG$2,7))</f>
        <v>6</v>
      </c>
      <c r="Z20" s="103">
        <f>WEEKDAY(DATE($AC$2,$AG$2,8))</f>
        <v>7</v>
      </c>
      <c r="AA20" s="104">
        <f>WEEKDAY(DATE($AC$2,$AG$2,9))</f>
        <v>1</v>
      </c>
      <c r="AB20" s="104">
        <f>WEEKDAY(DATE($AC$2,$AG$2,10))</f>
        <v>2</v>
      </c>
      <c r="AC20" s="104">
        <f>WEEKDAY(DATE($AC$2,$AG$2,11))</f>
        <v>3</v>
      </c>
      <c r="AD20" s="104">
        <f>WEEKDAY(DATE($AC$2,$AG$2,12))</f>
        <v>4</v>
      </c>
      <c r="AE20" s="104">
        <f>WEEKDAY(DATE($AC$2,$AG$2,13))</f>
        <v>5</v>
      </c>
      <c r="AF20" s="105">
        <f>WEEKDAY(DATE($AC$2,$AG$2,14))</f>
        <v>6</v>
      </c>
      <c r="AG20" s="103">
        <f>WEEKDAY(DATE($AC$2,$AG$2,15))</f>
        <v>7</v>
      </c>
      <c r="AH20" s="104">
        <f>WEEKDAY(DATE($AC$2,$AG$2,16))</f>
        <v>1</v>
      </c>
      <c r="AI20" s="104">
        <f>WEEKDAY(DATE($AC$2,$AG$2,17))</f>
        <v>2</v>
      </c>
      <c r="AJ20" s="104">
        <f>WEEKDAY(DATE($AC$2,$AG$2,18))</f>
        <v>3</v>
      </c>
      <c r="AK20" s="104">
        <f>WEEKDAY(DATE($AC$2,$AG$2,19))</f>
        <v>4</v>
      </c>
      <c r="AL20" s="104">
        <f>WEEKDAY(DATE($AC$2,$AG$2,20))</f>
        <v>5</v>
      </c>
      <c r="AM20" s="105">
        <f>WEEKDAY(DATE($AC$2,$AG$2,21))</f>
        <v>6</v>
      </c>
      <c r="AN20" s="103">
        <f>WEEKDAY(DATE($AC$2,$AG$2,22))</f>
        <v>7</v>
      </c>
      <c r="AO20" s="104">
        <f>WEEKDAY(DATE($AC$2,$AG$2,23))</f>
        <v>1</v>
      </c>
      <c r="AP20" s="104">
        <f>WEEKDAY(DATE($AC$2,$AG$2,24))</f>
        <v>2</v>
      </c>
      <c r="AQ20" s="104">
        <f>WEEKDAY(DATE($AC$2,$AG$2,25))</f>
        <v>3</v>
      </c>
      <c r="AR20" s="104">
        <f>WEEKDAY(DATE($AC$2,$AG$2,26))</f>
        <v>4</v>
      </c>
      <c r="AS20" s="104">
        <f>WEEKDAY(DATE($AC$2,$AG$2,27))</f>
        <v>5</v>
      </c>
      <c r="AT20" s="105">
        <f>WEEKDAY(DATE($AC$2,$AG$2,28))</f>
        <v>6</v>
      </c>
      <c r="AU20" s="103">
        <f>IF(AU19=29,WEEKDAY(DATE($AC$2,$AG$2,29)),0)</f>
        <v>7</v>
      </c>
      <c r="AV20" s="104">
        <f>IF(AV19=30,WEEKDAY(DATE($AC$2,$AG$2,30)),0)</f>
        <v>1</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土</v>
      </c>
      <c r="T21" s="111" t="str">
        <f t="shared" ref="T21:AT21" si="0">IF(T20=1,"日",IF(T20=2,"月",IF(T20=3,"火",IF(T20=4,"水",IF(T20=5,"木",IF(T20=6,"金","土"))))))</f>
        <v>日</v>
      </c>
      <c r="U21" s="111" t="str">
        <f t="shared" si="0"/>
        <v>月</v>
      </c>
      <c r="V21" s="111" t="str">
        <f t="shared" si="0"/>
        <v>火</v>
      </c>
      <c r="W21" s="111" t="str">
        <f t="shared" si="0"/>
        <v>水</v>
      </c>
      <c r="X21" s="111" t="str">
        <f t="shared" si="0"/>
        <v>木</v>
      </c>
      <c r="Y21" s="112" t="str">
        <f t="shared" si="0"/>
        <v>金</v>
      </c>
      <c r="Z21" s="110" t="str">
        <f>IF(Z20=1,"日",IF(Z20=2,"月",IF(Z20=3,"火",IF(Z20=4,"水",IF(Z20=5,"木",IF(Z20=6,"金","土"))))))</f>
        <v>土</v>
      </c>
      <c r="AA21" s="111" t="str">
        <f t="shared" si="0"/>
        <v>日</v>
      </c>
      <c r="AB21" s="111" t="str">
        <f t="shared" si="0"/>
        <v>月</v>
      </c>
      <c r="AC21" s="111" t="str">
        <f t="shared" si="0"/>
        <v>火</v>
      </c>
      <c r="AD21" s="111" t="str">
        <f t="shared" si="0"/>
        <v>水</v>
      </c>
      <c r="AE21" s="111" t="str">
        <f t="shared" si="0"/>
        <v>木</v>
      </c>
      <c r="AF21" s="112" t="str">
        <f t="shared" si="0"/>
        <v>金</v>
      </c>
      <c r="AG21" s="110" t="str">
        <f>IF(AG20=1,"日",IF(AG20=2,"月",IF(AG20=3,"火",IF(AG20=4,"水",IF(AG20=5,"木",IF(AG20=6,"金","土"))))))</f>
        <v>土</v>
      </c>
      <c r="AH21" s="111" t="str">
        <f t="shared" si="0"/>
        <v>日</v>
      </c>
      <c r="AI21" s="111" t="str">
        <f t="shared" si="0"/>
        <v>月</v>
      </c>
      <c r="AJ21" s="111" t="str">
        <f t="shared" si="0"/>
        <v>火</v>
      </c>
      <c r="AK21" s="111" t="str">
        <f t="shared" si="0"/>
        <v>水</v>
      </c>
      <c r="AL21" s="111" t="str">
        <f t="shared" si="0"/>
        <v>木</v>
      </c>
      <c r="AM21" s="112" t="str">
        <f t="shared" si="0"/>
        <v>金</v>
      </c>
      <c r="AN21" s="110" t="str">
        <f>IF(AN20=1,"日",IF(AN20=2,"月",IF(AN20=3,"火",IF(AN20=4,"水",IF(AN20=5,"木",IF(AN20=6,"金","土"))))))</f>
        <v>土</v>
      </c>
      <c r="AO21" s="111" t="str">
        <f t="shared" si="0"/>
        <v>日</v>
      </c>
      <c r="AP21" s="111" t="str">
        <f t="shared" si="0"/>
        <v>月</v>
      </c>
      <c r="AQ21" s="111" t="str">
        <f t="shared" si="0"/>
        <v>火</v>
      </c>
      <c r="AR21" s="111" t="str">
        <f t="shared" si="0"/>
        <v>水</v>
      </c>
      <c r="AS21" s="111" t="str">
        <f t="shared" si="0"/>
        <v>木</v>
      </c>
      <c r="AT21" s="112" t="str">
        <f t="shared" si="0"/>
        <v>金</v>
      </c>
      <c r="AU21" s="111" t="str">
        <f>IF(AU20=1,"日",IF(AU20=2,"月",IF(AU20=3,"火",IF(AU20=4,"水",IF(AU20=5,"木",IF(AU20=6,"金",IF(AU20=0,"","土")))))))</f>
        <v>土</v>
      </c>
      <c r="AV21" s="111" t="str">
        <f>IF(AV20=1,"日",IF(AV20=2,"月",IF(AV20=3,"火",IF(AV20=4,"水",IF(AV20=5,"木",IF(AV20=6,"金",IF(AV20=0,"","土")))))))</f>
        <v>日</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4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4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4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214</v>
      </c>
      <c r="D1" s="11"/>
      <c r="E1" s="11"/>
      <c r="F1" s="11"/>
      <c r="G1" s="11"/>
      <c r="H1" s="5" t="s">
        <v>0</v>
      </c>
      <c r="J1" s="5"/>
      <c r="L1" s="11"/>
      <c r="M1" s="11"/>
      <c r="N1" s="11"/>
      <c r="O1" s="11"/>
      <c r="P1" s="11"/>
      <c r="Q1" s="11"/>
      <c r="R1" s="11"/>
      <c r="AM1" s="8"/>
      <c r="AN1" s="7"/>
      <c r="AO1" s="7" t="s">
        <v>68</v>
      </c>
      <c r="AP1" s="299" t="s">
        <v>209</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5</v>
      </c>
      <c r="AA2" s="331"/>
      <c r="AB2" s="101" t="s">
        <v>65</v>
      </c>
      <c r="AC2" s="332">
        <f>IF(Z2=0,"",YEAR(DATE(2018+Z2,1,1)))</f>
        <v>2023</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213</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1か月の勤務時間数   合計</v>
      </c>
      <c r="AY17" s="320"/>
      <c r="AZ17" s="325" t="s">
        <v>180</v>
      </c>
      <c r="BA17" s="326"/>
      <c r="BB17" s="301" t="s">
        <v>181</v>
      </c>
      <c r="BC17" s="302"/>
      <c r="BD17" s="302"/>
      <c r="BE17" s="302"/>
      <c r="BF17" s="303"/>
    </row>
    <row r="18" spans="2:58" ht="20.25" customHeight="1" x14ac:dyDescent="0.4">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f>IF($BB$3="暦月",IF(DAY(DATE($AC$2,$AG$2,29))=29,29,""),"")</f>
        <v>29</v>
      </c>
      <c r="AV19" s="108">
        <f>IF($BB$3="暦月",IF(DAY(DATE($AC$2,$AG$2,30))=30,30,""),"")</f>
        <v>30</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118"/>
      <c r="G20" s="382"/>
      <c r="H20" s="385"/>
      <c r="I20" s="376"/>
      <c r="J20" s="376"/>
      <c r="K20" s="377"/>
      <c r="L20" s="385"/>
      <c r="M20" s="376"/>
      <c r="N20" s="376"/>
      <c r="O20" s="388"/>
      <c r="P20" s="393"/>
      <c r="Q20" s="394"/>
      <c r="R20" s="395"/>
      <c r="S20" s="103">
        <f>WEEKDAY(DATE($AC$2,$AG$2,1))</f>
        <v>7</v>
      </c>
      <c r="T20" s="104">
        <f>WEEKDAY(DATE($AC$2,$AG$2,2))</f>
        <v>1</v>
      </c>
      <c r="U20" s="104">
        <f>WEEKDAY(DATE($AC$2,$AG$2,3))</f>
        <v>2</v>
      </c>
      <c r="V20" s="104">
        <f>WEEKDAY(DATE($AC$2,$AG$2,4))</f>
        <v>3</v>
      </c>
      <c r="W20" s="104">
        <f>WEEKDAY(DATE($AC$2,$AG$2,5))</f>
        <v>4</v>
      </c>
      <c r="X20" s="104">
        <f>WEEKDAY(DATE($AC$2,$AG$2,6))</f>
        <v>5</v>
      </c>
      <c r="Y20" s="105">
        <f>WEEKDAY(DATE($AC$2,$AG$2,7))</f>
        <v>6</v>
      </c>
      <c r="Z20" s="103">
        <f>WEEKDAY(DATE($AC$2,$AG$2,8))</f>
        <v>7</v>
      </c>
      <c r="AA20" s="104">
        <f>WEEKDAY(DATE($AC$2,$AG$2,9))</f>
        <v>1</v>
      </c>
      <c r="AB20" s="104">
        <f>WEEKDAY(DATE($AC$2,$AG$2,10))</f>
        <v>2</v>
      </c>
      <c r="AC20" s="104">
        <f>WEEKDAY(DATE($AC$2,$AG$2,11))</f>
        <v>3</v>
      </c>
      <c r="AD20" s="104">
        <f>WEEKDAY(DATE($AC$2,$AG$2,12))</f>
        <v>4</v>
      </c>
      <c r="AE20" s="104">
        <f>WEEKDAY(DATE($AC$2,$AG$2,13))</f>
        <v>5</v>
      </c>
      <c r="AF20" s="105">
        <f>WEEKDAY(DATE($AC$2,$AG$2,14))</f>
        <v>6</v>
      </c>
      <c r="AG20" s="103">
        <f>WEEKDAY(DATE($AC$2,$AG$2,15))</f>
        <v>7</v>
      </c>
      <c r="AH20" s="104">
        <f>WEEKDAY(DATE($AC$2,$AG$2,16))</f>
        <v>1</v>
      </c>
      <c r="AI20" s="104">
        <f>WEEKDAY(DATE($AC$2,$AG$2,17))</f>
        <v>2</v>
      </c>
      <c r="AJ20" s="104">
        <f>WEEKDAY(DATE($AC$2,$AG$2,18))</f>
        <v>3</v>
      </c>
      <c r="AK20" s="104">
        <f>WEEKDAY(DATE($AC$2,$AG$2,19))</f>
        <v>4</v>
      </c>
      <c r="AL20" s="104">
        <f>WEEKDAY(DATE($AC$2,$AG$2,20))</f>
        <v>5</v>
      </c>
      <c r="AM20" s="105">
        <f>WEEKDAY(DATE($AC$2,$AG$2,21))</f>
        <v>6</v>
      </c>
      <c r="AN20" s="103">
        <f>WEEKDAY(DATE($AC$2,$AG$2,22))</f>
        <v>7</v>
      </c>
      <c r="AO20" s="104">
        <f>WEEKDAY(DATE($AC$2,$AG$2,23))</f>
        <v>1</v>
      </c>
      <c r="AP20" s="104">
        <f>WEEKDAY(DATE($AC$2,$AG$2,24))</f>
        <v>2</v>
      </c>
      <c r="AQ20" s="104">
        <f>WEEKDAY(DATE($AC$2,$AG$2,25))</f>
        <v>3</v>
      </c>
      <c r="AR20" s="104">
        <f>WEEKDAY(DATE($AC$2,$AG$2,26))</f>
        <v>4</v>
      </c>
      <c r="AS20" s="104">
        <f>WEEKDAY(DATE($AC$2,$AG$2,27))</f>
        <v>5</v>
      </c>
      <c r="AT20" s="105">
        <f>WEEKDAY(DATE($AC$2,$AG$2,28))</f>
        <v>6</v>
      </c>
      <c r="AU20" s="103">
        <f>IF(AU19=29,WEEKDAY(DATE($AC$2,$AG$2,29)),0)</f>
        <v>7</v>
      </c>
      <c r="AV20" s="104">
        <f>IF(AV19=30,WEEKDAY(DATE($AC$2,$AG$2,30)),0)</f>
        <v>1</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土</v>
      </c>
      <c r="T21" s="111" t="str">
        <f t="shared" ref="T21:AT21" si="0">IF(T20=1,"日",IF(T20=2,"月",IF(T20=3,"火",IF(T20=4,"水",IF(T20=5,"木",IF(T20=6,"金","土"))))))</f>
        <v>日</v>
      </c>
      <c r="U21" s="111" t="str">
        <f t="shared" si="0"/>
        <v>月</v>
      </c>
      <c r="V21" s="111" t="str">
        <f t="shared" si="0"/>
        <v>火</v>
      </c>
      <c r="W21" s="111" t="str">
        <f t="shared" si="0"/>
        <v>水</v>
      </c>
      <c r="X21" s="111" t="str">
        <f t="shared" si="0"/>
        <v>木</v>
      </c>
      <c r="Y21" s="112" t="str">
        <f t="shared" si="0"/>
        <v>金</v>
      </c>
      <c r="Z21" s="110" t="str">
        <f>IF(Z20=1,"日",IF(Z20=2,"月",IF(Z20=3,"火",IF(Z20=4,"水",IF(Z20=5,"木",IF(Z20=6,"金","土"))))))</f>
        <v>土</v>
      </c>
      <c r="AA21" s="111" t="str">
        <f t="shared" si="0"/>
        <v>日</v>
      </c>
      <c r="AB21" s="111" t="str">
        <f t="shared" si="0"/>
        <v>月</v>
      </c>
      <c r="AC21" s="111" t="str">
        <f t="shared" si="0"/>
        <v>火</v>
      </c>
      <c r="AD21" s="111" t="str">
        <f t="shared" si="0"/>
        <v>水</v>
      </c>
      <c r="AE21" s="111" t="str">
        <f t="shared" si="0"/>
        <v>木</v>
      </c>
      <c r="AF21" s="112" t="str">
        <f t="shared" si="0"/>
        <v>金</v>
      </c>
      <c r="AG21" s="110" t="str">
        <f>IF(AG20=1,"日",IF(AG20=2,"月",IF(AG20=3,"火",IF(AG20=4,"水",IF(AG20=5,"木",IF(AG20=6,"金","土"))))))</f>
        <v>土</v>
      </c>
      <c r="AH21" s="111" t="str">
        <f t="shared" si="0"/>
        <v>日</v>
      </c>
      <c r="AI21" s="111" t="str">
        <f t="shared" si="0"/>
        <v>月</v>
      </c>
      <c r="AJ21" s="111" t="str">
        <f t="shared" si="0"/>
        <v>火</v>
      </c>
      <c r="AK21" s="111" t="str">
        <f t="shared" si="0"/>
        <v>水</v>
      </c>
      <c r="AL21" s="111" t="str">
        <f t="shared" si="0"/>
        <v>木</v>
      </c>
      <c r="AM21" s="112" t="str">
        <f t="shared" si="0"/>
        <v>金</v>
      </c>
      <c r="AN21" s="110" t="str">
        <f>IF(AN20=1,"日",IF(AN20=2,"月",IF(AN20=3,"火",IF(AN20=4,"水",IF(AN20=5,"木",IF(AN20=6,"金","土"))))))</f>
        <v>土</v>
      </c>
      <c r="AO21" s="111" t="str">
        <f t="shared" si="0"/>
        <v>日</v>
      </c>
      <c r="AP21" s="111" t="str">
        <f t="shared" si="0"/>
        <v>月</v>
      </c>
      <c r="AQ21" s="111" t="str">
        <f t="shared" si="0"/>
        <v>火</v>
      </c>
      <c r="AR21" s="111" t="str">
        <f t="shared" si="0"/>
        <v>水</v>
      </c>
      <c r="AS21" s="111" t="str">
        <f t="shared" si="0"/>
        <v>木</v>
      </c>
      <c r="AT21" s="112" t="str">
        <f t="shared" si="0"/>
        <v>金</v>
      </c>
      <c r="AU21" s="111" t="str">
        <f>IF(AU20=1,"日",IF(AU20=2,"月",IF(AU20=3,"火",IF(AU20=4,"水",IF(AU20=5,"木",IF(AU20=6,"金",IF(AU20=0,"","土")))))))</f>
        <v>土</v>
      </c>
      <c r="AV21" s="111" t="str">
        <f>IF(AV20=1,"日",IF(AV20=2,"月",IF(AV20=3,"火",IF(AV20=4,"水",IF(AV20=5,"木",IF(AV20=6,"金",IF(AV20=0,"","土")))))))</f>
        <v>日</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4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IF(SUMIF($F$22:$F$321, "生活相談員", S22:S321)=0,"",SUMIF($F$22:$F$321,"生活相談員",S22:S321))</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IF(SUMIF($F$22:$F$60, "生活相談員", AX22:AY60)=0,"",SUMIF($F$22:$F$60,"生活相談員",AX22:AY60))</f>
        <v/>
      </c>
      <c r="AY323" s="476"/>
      <c r="AZ323" s="477" t="str">
        <f>IF(AX323="","",IF($BB$3="４週",AX323/4,IF($BB$3="暦月",AX323/('通所型サービス（100名）'!$BB$8/7),"")))</f>
        <v/>
      </c>
      <c r="BA323" s="478"/>
      <c r="BB323" s="479"/>
      <c r="BC323" s="480"/>
      <c r="BD323" s="480"/>
      <c r="BE323" s="480"/>
      <c r="BF323" s="481"/>
    </row>
    <row r="324" spans="1:73" ht="20.25" customHeight="1" x14ac:dyDescent="0.4">
      <c r="B324" s="55"/>
      <c r="C324" s="27"/>
      <c r="D324" s="27"/>
      <c r="E324" s="27"/>
      <c r="F324" s="27"/>
      <c r="G324" s="488" t="s">
        <v>183</v>
      </c>
      <c r="H324" s="488"/>
      <c r="I324" s="488"/>
      <c r="J324" s="488"/>
      <c r="K324" s="488"/>
      <c r="L324" s="488"/>
      <c r="M324" s="488"/>
      <c r="N324" s="488"/>
      <c r="O324" s="488"/>
      <c r="P324" s="488"/>
      <c r="Q324" s="488"/>
      <c r="R324" s="489"/>
      <c r="S324" s="272" t="str">
        <f t="shared" ref="S324:AW324" si="2">IF(SUMIF($F$22:$F$321, "介護職員", S22:S321)=0,"",SUMIF($F$22:$F$321, "介護職員", S22:S321))</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ref="AX324" si="3">IF(SUMIF($F$22:$F$60, "介護職員", AX22:AX60)=0,"",SUMIF($F$22:$F$60, "介護職員", AX22:AX60))</f>
        <v/>
      </c>
      <c r="AY324" s="491"/>
      <c r="AZ324" s="492" t="str">
        <f>IF(AX324="","",IF($BB$3="４週",AX324/4,IF($BB$3="暦月",AX324/('通所型サービス（100名）'!$BB$8/7),"")))</f>
        <v/>
      </c>
      <c r="BA324" s="493"/>
      <c r="BB324" s="482"/>
      <c r="BC324" s="483"/>
      <c r="BD324" s="483"/>
      <c r="BE324" s="483"/>
      <c r="BF324" s="484"/>
    </row>
    <row r="325" spans="1:73" ht="20.25" customHeight="1" x14ac:dyDescent="0.4">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4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4">IF(T326&lt;&gt;"",IF(T325&gt;15,((T325-15)/5+1)*T326,T326),"")</f>
        <v/>
      </c>
      <c r="U327" s="276" t="str">
        <f t="shared" si="4"/>
        <v/>
      </c>
      <c r="V327" s="276" t="str">
        <f t="shared" si="4"/>
        <v/>
      </c>
      <c r="W327" s="276" t="str">
        <f t="shared" si="4"/>
        <v/>
      </c>
      <c r="X327" s="276" t="str">
        <f t="shared" si="4"/>
        <v/>
      </c>
      <c r="Y327" s="277" t="str">
        <f t="shared" si="4"/>
        <v/>
      </c>
      <c r="Z327" s="275" t="str">
        <f t="shared" si="4"/>
        <v/>
      </c>
      <c r="AA327" s="276" t="str">
        <f t="shared" si="4"/>
        <v/>
      </c>
      <c r="AB327" s="276" t="str">
        <f t="shared" si="4"/>
        <v/>
      </c>
      <c r="AC327" s="276" t="str">
        <f t="shared" si="4"/>
        <v/>
      </c>
      <c r="AD327" s="276" t="str">
        <f t="shared" si="4"/>
        <v/>
      </c>
      <c r="AE327" s="276" t="str">
        <f t="shared" si="4"/>
        <v/>
      </c>
      <c r="AF327" s="277" t="str">
        <f t="shared" si="4"/>
        <v/>
      </c>
      <c r="AG327" s="275" t="str">
        <f t="shared" si="4"/>
        <v/>
      </c>
      <c r="AH327" s="276" t="str">
        <f t="shared" si="4"/>
        <v/>
      </c>
      <c r="AI327" s="276" t="str">
        <f t="shared" si="4"/>
        <v/>
      </c>
      <c r="AJ327" s="276" t="str">
        <f t="shared" si="4"/>
        <v/>
      </c>
      <c r="AK327" s="276" t="str">
        <f t="shared" si="4"/>
        <v/>
      </c>
      <c r="AL327" s="276" t="str">
        <f t="shared" si="4"/>
        <v/>
      </c>
      <c r="AM327" s="277" t="str">
        <f t="shared" si="4"/>
        <v/>
      </c>
      <c r="AN327" s="275" t="str">
        <f t="shared" si="4"/>
        <v/>
      </c>
      <c r="AO327" s="276" t="str">
        <f t="shared" si="4"/>
        <v/>
      </c>
      <c r="AP327" s="276" t="str">
        <f t="shared" si="4"/>
        <v/>
      </c>
      <c r="AQ327" s="276" t="str">
        <f t="shared" si="4"/>
        <v/>
      </c>
      <c r="AR327" s="276" t="str">
        <f t="shared" si="4"/>
        <v/>
      </c>
      <c r="AS327" s="276" t="str">
        <f t="shared" si="4"/>
        <v/>
      </c>
      <c r="AT327" s="277" t="str">
        <f t="shared" si="4"/>
        <v/>
      </c>
      <c r="AU327" s="272" t="str">
        <f t="shared" si="4"/>
        <v/>
      </c>
      <c r="AV327" s="273" t="str">
        <f t="shared" si="4"/>
        <v/>
      </c>
      <c r="AW327" s="274" t="str">
        <f t="shared" si="4"/>
        <v/>
      </c>
      <c r="AX327" s="497"/>
      <c r="AY327" s="498"/>
      <c r="AZ327" s="498"/>
      <c r="BA327" s="499"/>
      <c r="BB327" s="482"/>
      <c r="BC327" s="483"/>
      <c r="BD327" s="483"/>
      <c r="BE327" s="483"/>
      <c r="BF327" s="484"/>
    </row>
    <row r="328" spans="1:73" ht="18.75" customHeight="1" x14ac:dyDescent="0.4">
      <c r="B328" s="304" t="s">
        <v>188</v>
      </c>
      <c r="C328" s="305"/>
      <c r="D328" s="305"/>
      <c r="E328" s="305"/>
      <c r="F328" s="305"/>
      <c r="G328" s="305"/>
      <c r="H328" s="305"/>
      <c r="I328" s="305"/>
      <c r="J328" s="305"/>
      <c r="K328" s="306"/>
      <c r="L328" s="456" t="s">
        <v>60</v>
      </c>
      <c r="M328" s="456"/>
      <c r="N328" s="456"/>
      <c r="O328" s="456"/>
      <c r="P328" s="456"/>
      <c r="Q328" s="456"/>
      <c r="R328" s="457"/>
      <c r="S328" s="254" t="str">
        <f t="shared" ref="S328:AB332" si="5">IF($L328="","",IF(COUNTIFS($F$22:$F$321,$L328,S$22:S$321,"&gt;0")=0,"",COUNTIFS($F$22:$F$321,$L328,S$22:S$321,"&gt;0")))</f>
        <v/>
      </c>
      <c r="T328" s="255" t="str">
        <f t="shared" si="5"/>
        <v/>
      </c>
      <c r="U328" s="255" t="str">
        <f t="shared" si="5"/>
        <v/>
      </c>
      <c r="V328" s="255" t="str">
        <f t="shared" si="5"/>
        <v/>
      </c>
      <c r="W328" s="255" t="str">
        <f t="shared" si="5"/>
        <v/>
      </c>
      <c r="X328" s="255" t="str">
        <f t="shared" si="5"/>
        <v/>
      </c>
      <c r="Y328" s="256" t="str">
        <f t="shared" si="5"/>
        <v/>
      </c>
      <c r="Z328" s="257" t="str">
        <f t="shared" si="5"/>
        <v/>
      </c>
      <c r="AA328" s="255" t="str">
        <f t="shared" si="5"/>
        <v/>
      </c>
      <c r="AB328" s="255" t="str">
        <f t="shared" si="5"/>
        <v/>
      </c>
      <c r="AC328" s="255" t="str">
        <f t="shared" ref="AC328:AL332" si="6">IF($L328="","",IF(COUNTIFS($F$22:$F$321,$L328,AC$22:AC$321,"&gt;0")=0,"",COUNTIFS($F$22:$F$321,$L328,AC$22:AC$321,"&gt;0")))</f>
        <v/>
      </c>
      <c r="AD328" s="255" t="str">
        <f t="shared" si="6"/>
        <v/>
      </c>
      <c r="AE328" s="255" t="str">
        <f t="shared" si="6"/>
        <v/>
      </c>
      <c r="AF328" s="256" t="str">
        <f t="shared" si="6"/>
        <v/>
      </c>
      <c r="AG328" s="255" t="str">
        <f t="shared" si="6"/>
        <v/>
      </c>
      <c r="AH328" s="255" t="str">
        <f t="shared" si="6"/>
        <v/>
      </c>
      <c r="AI328" s="255" t="str">
        <f t="shared" si="6"/>
        <v/>
      </c>
      <c r="AJ328" s="255" t="str">
        <f t="shared" si="6"/>
        <v/>
      </c>
      <c r="AK328" s="255" t="str">
        <f t="shared" si="6"/>
        <v/>
      </c>
      <c r="AL328" s="255" t="str">
        <f t="shared" si="6"/>
        <v/>
      </c>
      <c r="AM328" s="256" t="str">
        <f t="shared" ref="AM328:AW332" si="7">IF($L328="","",IF(COUNTIFS($F$22:$F$321,$L328,AM$22:AM$321,"&gt;0")=0,"",COUNTIFS($F$22:$F$321,$L328,AM$22:AM$321,"&gt;0")))</f>
        <v/>
      </c>
      <c r="AN328" s="255" t="str">
        <f t="shared" si="7"/>
        <v/>
      </c>
      <c r="AO328" s="255" t="str">
        <f t="shared" si="7"/>
        <v/>
      </c>
      <c r="AP328" s="255" t="str">
        <f t="shared" si="7"/>
        <v/>
      </c>
      <c r="AQ328" s="255" t="str">
        <f t="shared" si="7"/>
        <v/>
      </c>
      <c r="AR328" s="255" t="str">
        <f t="shared" si="7"/>
        <v/>
      </c>
      <c r="AS328" s="255" t="str">
        <f t="shared" si="7"/>
        <v/>
      </c>
      <c r="AT328" s="256" t="str">
        <f t="shared" si="7"/>
        <v/>
      </c>
      <c r="AU328" s="255" t="str">
        <f t="shared" si="7"/>
        <v/>
      </c>
      <c r="AV328" s="255" t="str">
        <f t="shared" si="7"/>
        <v/>
      </c>
      <c r="AW328" s="256" t="str">
        <f t="shared" si="7"/>
        <v/>
      </c>
      <c r="AX328" s="497"/>
      <c r="AY328" s="498"/>
      <c r="AZ328" s="498"/>
      <c r="BA328" s="499"/>
      <c r="BB328" s="482"/>
      <c r="BC328" s="483"/>
      <c r="BD328" s="483"/>
      <c r="BE328" s="483"/>
      <c r="BF328" s="484"/>
    </row>
    <row r="329" spans="1:73" ht="18.75" customHeight="1" x14ac:dyDescent="0.4">
      <c r="B329" s="304"/>
      <c r="C329" s="305"/>
      <c r="D329" s="305"/>
      <c r="E329" s="305"/>
      <c r="F329" s="305"/>
      <c r="G329" s="305"/>
      <c r="H329" s="305"/>
      <c r="I329" s="305"/>
      <c r="J329" s="305"/>
      <c r="K329" s="306"/>
      <c r="L329" s="458" t="s">
        <v>5</v>
      </c>
      <c r="M329" s="458"/>
      <c r="N329" s="458"/>
      <c r="O329" s="458"/>
      <c r="P329" s="458"/>
      <c r="Q329" s="458"/>
      <c r="R329" s="459"/>
      <c r="S329" s="245" t="str">
        <f t="shared" si="5"/>
        <v/>
      </c>
      <c r="T329" s="246" t="str">
        <f t="shared" si="5"/>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6"/>
        <v/>
      </c>
      <c r="AD329" s="246" t="str">
        <f t="shared" si="6"/>
        <v/>
      </c>
      <c r="AE329" s="246" t="str">
        <f t="shared" si="6"/>
        <v/>
      </c>
      <c r="AF329" s="247" t="str">
        <f t="shared" si="6"/>
        <v/>
      </c>
      <c r="AG329" s="246" t="str">
        <f t="shared" si="6"/>
        <v/>
      </c>
      <c r="AH329" s="246" t="str">
        <f t="shared" si="6"/>
        <v/>
      </c>
      <c r="AI329" s="246" t="str">
        <f t="shared" si="6"/>
        <v/>
      </c>
      <c r="AJ329" s="246" t="str">
        <f t="shared" si="6"/>
        <v/>
      </c>
      <c r="AK329" s="246" t="str">
        <f t="shared" si="6"/>
        <v/>
      </c>
      <c r="AL329" s="246" t="str">
        <f t="shared" si="6"/>
        <v/>
      </c>
      <c r="AM329" s="247" t="str">
        <f t="shared" si="7"/>
        <v/>
      </c>
      <c r="AN329" s="246" t="str">
        <f t="shared" si="7"/>
        <v/>
      </c>
      <c r="AO329" s="246" t="str">
        <f t="shared" si="7"/>
        <v/>
      </c>
      <c r="AP329" s="246" t="str">
        <f t="shared" si="7"/>
        <v/>
      </c>
      <c r="AQ329" s="246" t="str">
        <f t="shared" si="7"/>
        <v/>
      </c>
      <c r="AR329" s="246" t="str">
        <f t="shared" si="7"/>
        <v/>
      </c>
      <c r="AS329" s="246" t="str">
        <f t="shared" si="7"/>
        <v/>
      </c>
      <c r="AT329" s="247" t="str">
        <f t="shared" si="7"/>
        <v/>
      </c>
      <c r="AU329" s="246" t="str">
        <f t="shared" si="7"/>
        <v/>
      </c>
      <c r="AV329" s="246" t="str">
        <f t="shared" si="7"/>
        <v/>
      </c>
      <c r="AW329" s="247" t="str">
        <f t="shared" si="7"/>
        <v/>
      </c>
      <c r="AX329" s="497"/>
      <c r="AY329" s="498"/>
      <c r="AZ329" s="498"/>
      <c r="BA329" s="499"/>
      <c r="BB329" s="482"/>
      <c r="BC329" s="483"/>
      <c r="BD329" s="483"/>
      <c r="BE329" s="483"/>
      <c r="BF329" s="484"/>
    </row>
    <row r="330" spans="1:73" ht="18.75" customHeight="1" x14ac:dyDescent="0.4">
      <c r="B330" s="304"/>
      <c r="C330" s="305"/>
      <c r="D330" s="305"/>
      <c r="E330" s="305"/>
      <c r="F330" s="305"/>
      <c r="G330" s="305"/>
      <c r="H330" s="305"/>
      <c r="I330" s="305"/>
      <c r="J330" s="305"/>
      <c r="K330" s="306"/>
      <c r="L330" s="458" t="s">
        <v>61</v>
      </c>
      <c r="M330" s="458"/>
      <c r="N330" s="458"/>
      <c r="O330" s="458"/>
      <c r="P330" s="458"/>
      <c r="Q330" s="458"/>
      <c r="R330" s="459"/>
      <c r="S330" s="245" t="str">
        <f t="shared" si="5"/>
        <v/>
      </c>
      <c r="T330" s="246" t="str">
        <f t="shared" si="5"/>
        <v/>
      </c>
      <c r="U330" s="246" t="str">
        <f t="shared" si="5"/>
        <v/>
      </c>
      <c r="V330" s="246" t="str">
        <f t="shared" si="5"/>
        <v/>
      </c>
      <c r="W330" s="246" t="str">
        <f t="shared" si="5"/>
        <v/>
      </c>
      <c r="X330" s="246" t="str">
        <f t="shared" si="5"/>
        <v/>
      </c>
      <c r="Y330" s="247" t="str">
        <f t="shared" si="5"/>
        <v/>
      </c>
      <c r="Z330" s="258" t="str">
        <f t="shared" si="5"/>
        <v/>
      </c>
      <c r="AA330" s="246" t="str">
        <f t="shared" si="5"/>
        <v/>
      </c>
      <c r="AB330" s="246" t="str">
        <f t="shared" si="5"/>
        <v/>
      </c>
      <c r="AC330" s="246" t="str">
        <f t="shared" si="6"/>
        <v/>
      </c>
      <c r="AD330" s="246" t="str">
        <f t="shared" si="6"/>
        <v/>
      </c>
      <c r="AE330" s="246" t="str">
        <f t="shared" si="6"/>
        <v/>
      </c>
      <c r="AF330" s="247" t="str">
        <f t="shared" si="6"/>
        <v/>
      </c>
      <c r="AG330" s="246" t="str">
        <f t="shared" si="6"/>
        <v/>
      </c>
      <c r="AH330" s="246" t="str">
        <f t="shared" si="6"/>
        <v/>
      </c>
      <c r="AI330" s="246" t="str">
        <f t="shared" si="6"/>
        <v/>
      </c>
      <c r="AJ330" s="246" t="str">
        <f t="shared" si="6"/>
        <v/>
      </c>
      <c r="AK330" s="246" t="str">
        <f t="shared" si="6"/>
        <v/>
      </c>
      <c r="AL330" s="246" t="str">
        <f t="shared" si="6"/>
        <v/>
      </c>
      <c r="AM330" s="247" t="str">
        <f t="shared" si="7"/>
        <v/>
      </c>
      <c r="AN330" s="246" t="str">
        <f t="shared" si="7"/>
        <v/>
      </c>
      <c r="AO330" s="246" t="str">
        <f t="shared" si="7"/>
        <v/>
      </c>
      <c r="AP330" s="246" t="str">
        <f t="shared" si="7"/>
        <v/>
      </c>
      <c r="AQ330" s="246" t="str">
        <f t="shared" si="7"/>
        <v/>
      </c>
      <c r="AR330" s="246" t="str">
        <f t="shared" si="7"/>
        <v/>
      </c>
      <c r="AS330" s="246" t="str">
        <f t="shared" si="7"/>
        <v/>
      </c>
      <c r="AT330" s="247" t="str">
        <f t="shared" si="7"/>
        <v/>
      </c>
      <c r="AU330" s="246" t="str">
        <f t="shared" si="7"/>
        <v/>
      </c>
      <c r="AV330" s="246" t="str">
        <f t="shared" si="7"/>
        <v/>
      </c>
      <c r="AW330" s="247" t="str">
        <f t="shared" si="7"/>
        <v/>
      </c>
      <c r="AX330" s="497"/>
      <c r="AY330" s="498"/>
      <c r="AZ330" s="498"/>
      <c r="BA330" s="499"/>
      <c r="BB330" s="482"/>
      <c r="BC330" s="483"/>
      <c r="BD330" s="483"/>
      <c r="BE330" s="483"/>
      <c r="BF330" s="484"/>
    </row>
    <row r="331" spans="1:73" ht="18.75" customHeight="1" x14ac:dyDescent="0.4">
      <c r="B331" s="304"/>
      <c r="C331" s="305"/>
      <c r="D331" s="305"/>
      <c r="E331" s="305"/>
      <c r="F331" s="305"/>
      <c r="G331" s="305"/>
      <c r="H331" s="305"/>
      <c r="I331" s="305"/>
      <c r="J331" s="305"/>
      <c r="K331" s="306"/>
      <c r="L331" s="458" t="s">
        <v>62</v>
      </c>
      <c r="M331" s="458"/>
      <c r="N331" s="458"/>
      <c r="O331" s="458"/>
      <c r="P331" s="458"/>
      <c r="Q331" s="458"/>
      <c r="R331" s="459"/>
      <c r="S331" s="245" t="str">
        <f t="shared" si="5"/>
        <v/>
      </c>
      <c r="T331" s="246" t="str">
        <f t="shared" si="5"/>
        <v/>
      </c>
      <c r="U331" s="246" t="str">
        <f t="shared" si="5"/>
        <v/>
      </c>
      <c r="V331" s="246" t="str">
        <f t="shared" si="5"/>
        <v/>
      </c>
      <c r="W331" s="246" t="str">
        <f t="shared" si="5"/>
        <v/>
      </c>
      <c r="X331" s="246" t="str">
        <f t="shared" si="5"/>
        <v/>
      </c>
      <c r="Y331" s="247" t="str">
        <f t="shared" si="5"/>
        <v/>
      </c>
      <c r="Z331" s="258" t="str">
        <f t="shared" si="5"/>
        <v/>
      </c>
      <c r="AA331" s="246" t="str">
        <f t="shared" si="5"/>
        <v/>
      </c>
      <c r="AB331" s="246" t="str">
        <f t="shared" si="5"/>
        <v/>
      </c>
      <c r="AC331" s="246" t="str">
        <f t="shared" si="6"/>
        <v/>
      </c>
      <c r="AD331" s="246" t="str">
        <f t="shared" si="6"/>
        <v/>
      </c>
      <c r="AE331" s="246" t="str">
        <f t="shared" si="6"/>
        <v/>
      </c>
      <c r="AF331" s="247" t="str">
        <f t="shared" si="6"/>
        <v/>
      </c>
      <c r="AG331" s="246" t="str">
        <f t="shared" si="6"/>
        <v/>
      </c>
      <c r="AH331" s="246" t="str">
        <f t="shared" si="6"/>
        <v/>
      </c>
      <c r="AI331" s="246" t="str">
        <f t="shared" si="6"/>
        <v/>
      </c>
      <c r="AJ331" s="246" t="str">
        <f t="shared" si="6"/>
        <v/>
      </c>
      <c r="AK331" s="246" t="str">
        <f t="shared" si="6"/>
        <v/>
      </c>
      <c r="AL331" s="246" t="str">
        <f t="shared" si="6"/>
        <v/>
      </c>
      <c r="AM331" s="247" t="str">
        <f t="shared" si="7"/>
        <v/>
      </c>
      <c r="AN331" s="246" t="str">
        <f t="shared" si="7"/>
        <v/>
      </c>
      <c r="AO331" s="246" t="str">
        <f t="shared" si="7"/>
        <v/>
      </c>
      <c r="AP331" s="246" t="str">
        <f t="shared" si="7"/>
        <v/>
      </c>
      <c r="AQ331" s="246" t="str">
        <f t="shared" si="7"/>
        <v/>
      </c>
      <c r="AR331" s="246" t="str">
        <f t="shared" si="7"/>
        <v/>
      </c>
      <c r="AS331" s="246" t="str">
        <f t="shared" si="7"/>
        <v/>
      </c>
      <c r="AT331" s="247" t="str">
        <f t="shared" si="7"/>
        <v/>
      </c>
      <c r="AU331" s="246" t="str">
        <f t="shared" si="7"/>
        <v/>
      </c>
      <c r="AV331" s="246" t="str">
        <f t="shared" si="7"/>
        <v/>
      </c>
      <c r="AW331" s="247" t="str">
        <f t="shared" si="7"/>
        <v/>
      </c>
      <c r="AX331" s="497"/>
      <c r="AY331" s="498"/>
      <c r="AZ331" s="498"/>
      <c r="BA331" s="499"/>
      <c r="BB331" s="482"/>
      <c r="BC331" s="483"/>
      <c r="BD331" s="483"/>
      <c r="BE331" s="483"/>
      <c r="BF331" s="484"/>
    </row>
    <row r="332" spans="1:73" ht="18.75" customHeight="1" thickBot="1" x14ac:dyDescent="0.45">
      <c r="B332" s="307"/>
      <c r="C332" s="308"/>
      <c r="D332" s="308"/>
      <c r="E332" s="308"/>
      <c r="F332" s="308"/>
      <c r="G332" s="308"/>
      <c r="H332" s="308"/>
      <c r="I332" s="308"/>
      <c r="J332" s="308"/>
      <c r="K332" s="309"/>
      <c r="L332" s="460"/>
      <c r="M332" s="460"/>
      <c r="N332" s="460"/>
      <c r="O332" s="460"/>
      <c r="P332" s="460"/>
      <c r="Q332" s="460"/>
      <c r="R332" s="461"/>
      <c r="S332" s="259" t="str">
        <f t="shared" si="5"/>
        <v/>
      </c>
      <c r="T332" s="260" t="str">
        <f t="shared" si="5"/>
        <v/>
      </c>
      <c r="U332" s="260" t="str">
        <f t="shared" si="5"/>
        <v/>
      </c>
      <c r="V332" s="260" t="str">
        <f t="shared" si="5"/>
        <v/>
      </c>
      <c r="W332" s="260" t="str">
        <f t="shared" si="5"/>
        <v/>
      </c>
      <c r="X332" s="260" t="str">
        <f t="shared" si="5"/>
        <v/>
      </c>
      <c r="Y332" s="261" t="str">
        <f t="shared" si="5"/>
        <v/>
      </c>
      <c r="Z332" s="262" t="str">
        <f t="shared" si="5"/>
        <v/>
      </c>
      <c r="AA332" s="260" t="str">
        <f t="shared" si="5"/>
        <v/>
      </c>
      <c r="AB332" s="260" t="str">
        <f t="shared" si="5"/>
        <v/>
      </c>
      <c r="AC332" s="260" t="str">
        <f t="shared" si="6"/>
        <v/>
      </c>
      <c r="AD332" s="260" t="str">
        <f t="shared" si="6"/>
        <v/>
      </c>
      <c r="AE332" s="260" t="str">
        <f t="shared" si="6"/>
        <v/>
      </c>
      <c r="AF332" s="261" t="str">
        <f t="shared" si="6"/>
        <v/>
      </c>
      <c r="AG332" s="260" t="str">
        <f t="shared" si="6"/>
        <v/>
      </c>
      <c r="AH332" s="260" t="str">
        <f t="shared" si="6"/>
        <v/>
      </c>
      <c r="AI332" s="260" t="str">
        <f t="shared" si="6"/>
        <v/>
      </c>
      <c r="AJ332" s="260" t="str">
        <f t="shared" si="6"/>
        <v/>
      </c>
      <c r="AK332" s="260" t="str">
        <f t="shared" si="6"/>
        <v/>
      </c>
      <c r="AL332" s="260" t="str">
        <f t="shared" si="6"/>
        <v/>
      </c>
      <c r="AM332" s="261" t="str">
        <f t="shared" si="7"/>
        <v/>
      </c>
      <c r="AN332" s="260" t="str">
        <f t="shared" si="7"/>
        <v/>
      </c>
      <c r="AO332" s="260" t="str">
        <f t="shared" si="7"/>
        <v/>
      </c>
      <c r="AP332" s="260" t="str">
        <f t="shared" si="7"/>
        <v/>
      </c>
      <c r="AQ332" s="260" t="str">
        <f t="shared" si="7"/>
        <v/>
      </c>
      <c r="AR332" s="260" t="str">
        <f t="shared" si="7"/>
        <v/>
      </c>
      <c r="AS332" s="260" t="str">
        <f t="shared" si="7"/>
        <v/>
      </c>
      <c r="AT332" s="261" t="str">
        <f t="shared" si="7"/>
        <v/>
      </c>
      <c r="AU332" s="260" t="str">
        <f t="shared" si="7"/>
        <v/>
      </c>
      <c r="AV332" s="260" t="str">
        <f t="shared" si="7"/>
        <v/>
      </c>
      <c r="AW332" s="261" t="str">
        <f t="shared" si="7"/>
        <v/>
      </c>
      <c r="AX332" s="500"/>
      <c r="AY332" s="501"/>
      <c r="AZ332" s="501"/>
      <c r="BA332" s="502"/>
      <c r="BB332" s="485"/>
      <c r="BC332" s="486"/>
      <c r="BD332" s="486"/>
      <c r="BE332" s="486"/>
      <c r="BF332" s="487"/>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207</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election activeCell="B70" sqref="B70"/>
    </sheetView>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206</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212</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6" sqref="C6"/>
    </sheetView>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209</v>
      </c>
      <c r="D4" s="216"/>
    </row>
    <row r="5" spans="1:12" x14ac:dyDescent="0.4">
      <c r="A5" s="215"/>
      <c r="B5" s="219">
        <v>2</v>
      </c>
      <c r="C5" s="285" t="s">
        <v>210</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election activeCell="M6" sqref="M6"/>
    </sheetView>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214</v>
      </c>
      <c r="D1" s="125"/>
      <c r="E1" s="125"/>
      <c r="F1" s="125"/>
      <c r="G1" s="125"/>
      <c r="H1" s="126" t="s">
        <v>0</v>
      </c>
      <c r="J1" s="126"/>
      <c r="L1" s="125"/>
      <c r="M1" s="125"/>
      <c r="N1" s="125"/>
      <c r="O1" s="125"/>
      <c r="P1" s="125"/>
      <c r="Q1" s="125"/>
      <c r="R1" s="125"/>
      <c r="AM1" s="127"/>
      <c r="AN1" s="128"/>
      <c r="AO1" s="128" t="s">
        <v>68</v>
      </c>
      <c r="AP1" s="299" t="s">
        <v>209</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
      <c r="C2" s="125"/>
      <c r="D2" s="125"/>
      <c r="E2" s="125"/>
      <c r="F2" s="125"/>
      <c r="G2" s="125"/>
      <c r="J2" s="126"/>
      <c r="L2" s="125"/>
      <c r="M2" s="125"/>
      <c r="N2" s="125"/>
      <c r="O2" s="125"/>
      <c r="P2" s="125"/>
      <c r="Q2" s="125"/>
      <c r="R2" s="125"/>
      <c r="Y2" s="129" t="s">
        <v>64</v>
      </c>
      <c r="Z2" s="331">
        <v>4</v>
      </c>
      <c r="AA2" s="331"/>
      <c r="AB2" s="129" t="s">
        <v>65</v>
      </c>
      <c r="AC2" s="658">
        <f>IF(Z2=0,"",YEAR(DATE(2018+Z2,1,1)))</f>
        <v>2022</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
      <c r="B20" s="609"/>
      <c r="C20" s="614"/>
      <c r="D20" s="615"/>
      <c r="E20" s="616"/>
      <c r="F20" s="175"/>
      <c r="G20" s="621"/>
      <c r="H20" s="624"/>
      <c r="I20" s="615"/>
      <c r="J20" s="615"/>
      <c r="K20" s="616"/>
      <c r="L20" s="624"/>
      <c r="M20" s="615"/>
      <c r="N20" s="615"/>
      <c r="O20" s="627"/>
      <c r="P20" s="632"/>
      <c r="Q20" s="633"/>
      <c r="R20" s="634"/>
      <c r="S20" s="176">
        <f>WEEKDAY(DATE($AC$2,$AG$2,1))</f>
        <v>6</v>
      </c>
      <c r="T20" s="177">
        <f>WEEKDAY(DATE($AC$2,$AG$2,2))</f>
        <v>7</v>
      </c>
      <c r="U20" s="177">
        <f>WEEKDAY(DATE($AC$2,$AG$2,3))</f>
        <v>1</v>
      </c>
      <c r="V20" s="177">
        <f>WEEKDAY(DATE($AC$2,$AG$2,4))</f>
        <v>2</v>
      </c>
      <c r="W20" s="177">
        <f>WEEKDAY(DATE($AC$2,$AG$2,5))</f>
        <v>3</v>
      </c>
      <c r="X20" s="177">
        <f>WEEKDAY(DATE($AC$2,$AG$2,6))</f>
        <v>4</v>
      </c>
      <c r="Y20" s="178">
        <f>WEEKDAY(DATE($AC$2,$AG$2,7))</f>
        <v>5</v>
      </c>
      <c r="Z20" s="176">
        <f>WEEKDAY(DATE($AC$2,$AG$2,8))</f>
        <v>6</v>
      </c>
      <c r="AA20" s="177">
        <f>WEEKDAY(DATE($AC$2,$AG$2,9))</f>
        <v>7</v>
      </c>
      <c r="AB20" s="177">
        <f>WEEKDAY(DATE($AC$2,$AG$2,10))</f>
        <v>1</v>
      </c>
      <c r="AC20" s="177">
        <f>WEEKDAY(DATE($AC$2,$AG$2,11))</f>
        <v>2</v>
      </c>
      <c r="AD20" s="177">
        <f>WEEKDAY(DATE($AC$2,$AG$2,12))</f>
        <v>3</v>
      </c>
      <c r="AE20" s="177">
        <f>WEEKDAY(DATE($AC$2,$AG$2,13))</f>
        <v>4</v>
      </c>
      <c r="AF20" s="178">
        <f>WEEKDAY(DATE($AC$2,$AG$2,14))</f>
        <v>5</v>
      </c>
      <c r="AG20" s="176">
        <f>WEEKDAY(DATE($AC$2,$AG$2,15))</f>
        <v>6</v>
      </c>
      <c r="AH20" s="177">
        <f>WEEKDAY(DATE($AC$2,$AG$2,16))</f>
        <v>7</v>
      </c>
      <c r="AI20" s="177">
        <f>WEEKDAY(DATE($AC$2,$AG$2,17))</f>
        <v>1</v>
      </c>
      <c r="AJ20" s="177">
        <f>WEEKDAY(DATE($AC$2,$AG$2,18))</f>
        <v>2</v>
      </c>
      <c r="AK20" s="177">
        <f>WEEKDAY(DATE($AC$2,$AG$2,19))</f>
        <v>3</v>
      </c>
      <c r="AL20" s="177">
        <f>WEEKDAY(DATE($AC$2,$AG$2,20))</f>
        <v>4</v>
      </c>
      <c r="AM20" s="178">
        <f>WEEKDAY(DATE($AC$2,$AG$2,21))</f>
        <v>5</v>
      </c>
      <c r="AN20" s="176">
        <f>WEEKDAY(DATE($AC$2,$AG$2,22))</f>
        <v>6</v>
      </c>
      <c r="AO20" s="177">
        <f>WEEKDAY(DATE($AC$2,$AG$2,23))</f>
        <v>7</v>
      </c>
      <c r="AP20" s="177">
        <f>WEEKDAY(DATE($AC$2,$AG$2,24))</f>
        <v>1</v>
      </c>
      <c r="AQ20" s="177">
        <f>WEEKDAY(DATE($AC$2,$AG$2,25))</f>
        <v>2</v>
      </c>
      <c r="AR20" s="177">
        <f>WEEKDAY(DATE($AC$2,$AG$2,26))</f>
        <v>3</v>
      </c>
      <c r="AS20" s="177">
        <f>WEEKDAY(DATE($AC$2,$AG$2,27))</f>
        <v>4</v>
      </c>
      <c r="AT20" s="178">
        <f>WEEKDAY(DATE($AC$2,$AG$2,28))</f>
        <v>5</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4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金</v>
      </c>
      <c r="T21" s="185" t="str">
        <f t="shared" ref="T21:AT21" si="0">IF(T20=1,"日",IF(T20=2,"月",IF(T20=3,"火",IF(T20=4,"水",IF(T20=5,"木",IF(T20=6,"金","土"))))))</f>
        <v>土</v>
      </c>
      <c r="U21" s="185" t="str">
        <f t="shared" si="0"/>
        <v>日</v>
      </c>
      <c r="V21" s="185" t="str">
        <f t="shared" si="0"/>
        <v>月</v>
      </c>
      <c r="W21" s="185" t="str">
        <f t="shared" si="0"/>
        <v>火</v>
      </c>
      <c r="X21" s="185" t="str">
        <f t="shared" si="0"/>
        <v>水</v>
      </c>
      <c r="Y21" s="186" t="str">
        <f t="shared" si="0"/>
        <v>木</v>
      </c>
      <c r="Z21" s="184" t="str">
        <f>IF(Z20=1,"日",IF(Z20=2,"月",IF(Z20=3,"火",IF(Z20=4,"水",IF(Z20=5,"木",IF(Z20=6,"金","土"))))))</f>
        <v>金</v>
      </c>
      <c r="AA21" s="185" t="str">
        <f t="shared" si="0"/>
        <v>土</v>
      </c>
      <c r="AB21" s="185" t="str">
        <f t="shared" si="0"/>
        <v>日</v>
      </c>
      <c r="AC21" s="185" t="str">
        <f t="shared" si="0"/>
        <v>月</v>
      </c>
      <c r="AD21" s="185" t="str">
        <f t="shared" si="0"/>
        <v>火</v>
      </c>
      <c r="AE21" s="185" t="str">
        <f t="shared" si="0"/>
        <v>水</v>
      </c>
      <c r="AF21" s="186" t="str">
        <f t="shared" si="0"/>
        <v>木</v>
      </c>
      <c r="AG21" s="184" t="str">
        <f>IF(AG20=1,"日",IF(AG20=2,"月",IF(AG20=3,"火",IF(AG20=4,"水",IF(AG20=5,"木",IF(AG20=6,"金","土"))))))</f>
        <v>金</v>
      </c>
      <c r="AH21" s="185" t="str">
        <f t="shared" si="0"/>
        <v>土</v>
      </c>
      <c r="AI21" s="185" t="str">
        <f t="shared" si="0"/>
        <v>日</v>
      </c>
      <c r="AJ21" s="185" t="str">
        <f t="shared" si="0"/>
        <v>月</v>
      </c>
      <c r="AK21" s="185" t="str">
        <f t="shared" si="0"/>
        <v>火</v>
      </c>
      <c r="AL21" s="185" t="str">
        <f t="shared" si="0"/>
        <v>水</v>
      </c>
      <c r="AM21" s="186" t="str">
        <f t="shared" si="0"/>
        <v>木</v>
      </c>
      <c r="AN21" s="184" t="str">
        <f>IF(AN20=1,"日",IF(AN20=2,"月",IF(AN20=3,"火",IF(AN20=4,"水",IF(AN20=5,"木",IF(AN20=6,"金","土"))))))</f>
        <v>金</v>
      </c>
      <c r="AO21" s="185" t="str">
        <f t="shared" si="0"/>
        <v>土</v>
      </c>
      <c r="AP21" s="185" t="str">
        <f t="shared" si="0"/>
        <v>日</v>
      </c>
      <c r="AQ21" s="185" t="str">
        <f t="shared" si="0"/>
        <v>月</v>
      </c>
      <c r="AR21" s="185" t="str">
        <f t="shared" si="0"/>
        <v>火</v>
      </c>
      <c r="AS21" s="185" t="str">
        <f t="shared" si="0"/>
        <v>水</v>
      </c>
      <c r="AT21" s="186" t="str">
        <f t="shared" si="0"/>
        <v>木</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
      <c r="B22" s="603">
        <v>1</v>
      </c>
      <c r="C22" s="400" t="s">
        <v>4</v>
      </c>
      <c r="D22" s="401"/>
      <c r="E22" s="402"/>
      <c r="F22" s="93"/>
      <c r="G22" s="403" t="s">
        <v>123</v>
      </c>
      <c r="H22" s="404" t="s">
        <v>106</v>
      </c>
      <c r="I22" s="405"/>
      <c r="J22" s="405"/>
      <c r="K22" s="406"/>
      <c r="L22" s="407" t="s">
        <v>208</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
      <c r="B25" s="574">
        <f>B22+1</f>
        <v>2</v>
      </c>
      <c r="C25" s="341" t="s">
        <v>60</v>
      </c>
      <c r="D25" s="342"/>
      <c r="E25" s="343"/>
      <c r="F25" s="121"/>
      <c r="G25" s="350" t="s">
        <v>123</v>
      </c>
      <c r="H25" s="353" t="s">
        <v>125</v>
      </c>
      <c r="I25" s="354"/>
      <c r="J25" s="354"/>
      <c r="K25" s="355"/>
      <c r="L25" s="357" t="s">
        <v>208</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
      <c r="B28" s="574">
        <f>B25+1</f>
        <v>3</v>
      </c>
      <c r="C28" s="447" t="s">
        <v>60</v>
      </c>
      <c r="D28" s="448"/>
      <c r="E28" s="449"/>
      <c r="F28" s="121"/>
      <c r="G28" s="350" t="s">
        <v>122</v>
      </c>
      <c r="H28" s="353" t="s">
        <v>158</v>
      </c>
      <c r="I28" s="354"/>
      <c r="J28" s="354"/>
      <c r="K28" s="355"/>
      <c r="L28" s="357" t="s">
        <v>208</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
      <c r="B31" s="574">
        <f>B28+1</f>
        <v>4</v>
      </c>
      <c r="C31" s="447" t="s">
        <v>5</v>
      </c>
      <c r="D31" s="448"/>
      <c r="E31" s="449"/>
      <c r="F31" s="121"/>
      <c r="G31" s="350" t="s">
        <v>122</v>
      </c>
      <c r="H31" s="353" t="s">
        <v>14</v>
      </c>
      <c r="I31" s="354"/>
      <c r="J31" s="354"/>
      <c r="K31" s="355"/>
      <c r="L31" s="357" t="s">
        <v>208</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
      <c r="B34" s="574">
        <f>B31+1</f>
        <v>5</v>
      </c>
      <c r="C34" s="447" t="s">
        <v>5</v>
      </c>
      <c r="D34" s="448"/>
      <c r="E34" s="449"/>
      <c r="F34" s="121"/>
      <c r="G34" s="350" t="s">
        <v>204</v>
      </c>
      <c r="H34" s="353" t="s">
        <v>6</v>
      </c>
      <c r="I34" s="354"/>
      <c r="J34" s="354"/>
      <c r="K34" s="355"/>
      <c r="L34" s="357" t="s">
        <v>208</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
      <c r="B37" s="574">
        <f>B34+1</f>
        <v>6</v>
      </c>
      <c r="C37" s="447" t="s">
        <v>61</v>
      </c>
      <c r="D37" s="448"/>
      <c r="E37" s="449"/>
      <c r="F37" s="121"/>
      <c r="G37" s="350" t="s">
        <v>122</v>
      </c>
      <c r="H37" s="353" t="s">
        <v>106</v>
      </c>
      <c r="I37" s="354"/>
      <c r="J37" s="354"/>
      <c r="K37" s="355"/>
      <c r="L37" s="357" t="s">
        <v>208</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
      <c r="B40" s="574">
        <f>B37+1</f>
        <v>7</v>
      </c>
      <c r="C40" s="447" t="s">
        <v>61</v>
      </c>
      <c r="D40" s="448"/>
      <c r="E40" s="449"/>
      <c r="F40" s="121"/>
      <c r="G40" s="350" t="s">
        <v>122</v>
      </c>
      <c r="H40" s="353" t="s">
        <v>106</v>
      </c>
      <c r="I40" s="354"/>
      <c r="J40" s="354"/>
      <c r="K40" s="355"/>
      <c r="L40" s="357" t="s">
        <v>208</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
      <c r="B43" s="574">
        <f>B40+1</f>
        <v>8</v>
      </c>
      <c r="C43" s="447" t="s">
        <v>61</v>
      </c>
      <c r="D43" s="448"/>
      <c r="E43" s="449"/>
      <c r="F43" s="121"/>
      <c r="G43" s="350" t="s">
        <v>123</v>
      </c>
      <c r="H43" s="353" t="s">
        <v>32</v>
      </c>
      <c r="I43" s="354"/>
      <c r="J43" s="354"/>
      <c r="K43" s="355"/>
      <c r="L43" s="357" t="s">
        <v>208</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
      <c r="B46" s="574">
        <f>B43+1</f>
        <v>9</v>
      </c>
      <c r="C46" s="447" t="s">
        <v>61</v>
      </c>
      <c r="D46" s="448"/>
      <c r="E46" s="449"/>
      <c r="F46" s="121"/>
      <c r="G46" s="350" t="s">
        <v>123</v>
      </c>
      <c r="H46" s="353" t="s">
        <v>106</v>
      </c>
      <c r="I46" s="354"/>
      <c r="J46" s="354"/>
      <c r="K46" s="355"/>
      <c r="L46" s="357" t="s">
        <v>208</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
      <c r="B49" s="574">
        <f>B46+1</f>
        <v>10</v>
      </c>
      <c r="C49" s="447" t="s">
        <v>62</v>
      </c>
      <c r="D49" s="448"/>
      <c r="E49" s="449"/>
      <c r="F49" s="121"/>
      <c r="G49" s="350" t="s">
        <v>122</v>
      </c>
      <c r="H49" s="353" t="s">
        <v>14</v>
      </c>
      <c r="I49" s="354"/>
      <c r="J49" s="354"/>
      <c r="K49" s="355"/>
      <c r="L49" s="357" t="s">
        <v>208</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
      <c r="B52" s="574">
        <f>B49+1</f>
        <v>11</v>
      </c>
      <c r="C52" s="447" t="s">
        <v>62</v>
      </c>
      <c r="D52" s="448"/>
      <c r="E52" s="449"/>
      <c r="F52" s="121"/>
      <c r="G52" s="350" t="s">
        <v>204</v>
      </c>
      <c r="H52" s="353" t="s">
        <v>14</v>
      </c>
      <c r="I52" s="354"/>
      <c r="J52" s="354"/>
      <c r="K52" s="355"/>
      <c r="L52" s="357" t="s">
        <v>208</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4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4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4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207</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おくの　だいすけ</cp:lastModifiedBy>
  <cp:lastPrinted>2022-01-06T04:24:29Z</cp:lastPrinted>
  <dcterms:created xsi:type="dcterms:W3CDTF">2020-01-14T23:47:53Z</dcterms:created>
  <dcterms:modified xsi:type="dcterms:W3CDTF">2024-03-25T13:19:48Z</dcterms:modified>
</cp:coreProperties>
</file>