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mc:AlternateContent xmlns:mc="http://schemas.openxmlformats.org/markup-compatibility/2006">
    <mc:Choice Requires="x15">
      <x15ac:absPath xmlns:x15ac="http://schemas.microsoft.com/office/spreadsheetml/2010/11/ac" url="X:\★フォルダ移動先★\1200_その他障害者施策\101_高齢者・障害者施設等運営支援金関係書\182_高齢者・障害者施設等運営支援金関係書\物価高騰支援金（R4.R5.R6）\R6\R7.4. 【申請】支援金\"/>
    </mc:Choice>
  </mc:AlternateContent>
  <xr:revisionPtr revIDLastSave="0" documentId="13_ncr:1_{DCA923D7-44DB-4F07-83F9-D499805A9129}" xr6:coauthVersionLast="36" xr6:coauthVersionMax="36" xr10:uidLastSave="{00000000-0000-0000-0000-000000000000}"/>
  <bookViews>
    <workbookView xWindow="0" yWindow="0" windowWidth="20496" windowHeight="6780" xr2:uid="{00000000-000D-0000-FFFF-FFFF00000000}"/>
  </bookViews>
  <sheets>
    <sheet name="計算シート" sheetId="6" r:id="rId1"/>
    <sheet name="単価表" sheetId="5" state="hidden" r:id="rId2"/>
  </sheets>
  <definedNames>
    <definedName name="_xlnm._FilterDatabase" localSheetId="1" hidden="1">単価表!$A$3:$M$43</definedName>
    <definedName name="開始日">計算シート!$B$10</definedName>
    <definedName name="高齢者施設等通所施設">単価表!$C$16:$C$23</definedName>
    <definedName name="高齢者施設等入所施設">単価表!$C$4:$C$15</definedName>
    <definedName name="施設形態">単価表!$R$4:$R$5</definedName>
    <definedName name="施設種別">単価表!$Q$4:$Q$5</definedName>
    <definedName name="障害福祉施設等通所施設">単価表!$C$32:$C$44</definedName>
    <definedName name="障害福祉施設等入所施設">単価表!$C$24:$C$31</definedName>
    <definedName name="食事提供通所施設">単価表!$T$4:$T$5</definedName>
    <definedName name="食事提供入所施設">単価表!$S$4:$S$4</definedName>
    <definedName name="単価表">単価表!$D$4:$M$44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3" i="6" l="1"/>
  <c r="I28" i="6" l="1"/>
  <c r="F22" i="6" l="1"/>
  <c r="D12" i="6" l="1"/>
  <c r="D15" i="6" s="1"/>
  <c r="I16" i="6" l="1"/>
  <c r="I19" i="6" s="1"/>
  <c r="H16" i="6"/>
  <c r="H19" i="6" s="1"/>
  <c r="G16" i="6"/>
  <c r="G19" i="6" s="1"/>
  <c r="F16" i="6"/>
  <c r="F19" i="6" s="1"/>
  <c r="E16" i="6"/>
  <c r="E19" i="6" s="1"/>
  <c r="D16" i="6"/>
  <c r="D19" i="6" s="1"/>
  <c r="I12" i="6"/>
  <c r="I15" i="6" s="1"/>
  <c r="H12" i="6"/>
  <c r="H15" i="6" s="1"/>
  <c r="G12" i="6"/>
  <c r="G15" i="6" s="1"/>
  <c r="F12" i="6"/>
  <c r="F15" i="6" s="1"/>
  <c r="E12" i="6"/>
  <c r="E15" i="6" s="1"/>
  <c r="B8" i="6" l="1"/>
  <c r="J18" i="6" l="1"/>
  <c r="J17" i="6"/>
  <c r="D18" i="5"/>
  <c r="H22" i="6" l="1"/>
  <c r="K6" i="6" l="1"/>
  <c r="D44" i="5" l="1"/>
  <c r="D43" i="5"/>
  <c r="D42" i="5"/>
  <c r="D41" i="5"/>
  <c r="D40" i="5"/>
  <c r="D39" i="5"/>
  <c r="D38" i="5"/>
  <c r="D37" i="5"/>
  <c r="D36" i="5"/>
  <c r="D35" i="5"/>
  <c r="D34" i="5"/>
  <c r="D33" i="5"/>
  <c r="D32" i="5"/>
  <c r="D31" i="5"/>
  <c r="D30" i="5"/>
  <c r="D29" i="5"/>
  <c r="D28" i="5"/>
  <c r="D27" i="5"/>
  <c r="D26" i="5"/>
  <c r="D25" i="5"/>
  <c r="D24" i="5"/>
  <c r="D23" i="5"/>
  <c r="D22" i="5"/>
  <c r="D21" i="5"/>
  <c r="D20" i="5"/>
  <c r="D19" i="5"/>
  <c r="D17" i="5"/>
  <c r="D16" i="5"/>
  <c r="D15" i="5"/>
  <c r="D14" i="5"/>
  <c r="D13" i="5"/>
  <c r="D12" i="5"/>
  <c r="D11" i="5"/>
  <c r="D10" i="5"/>
  <c r="D9" i="5"/>
  <c r="D8" i="5"/>
  <c r="D7" i="5"/>
  <c r="D6" i="5"/>
  <c r="D5" i="5"/>
  <c r="D4" i="5"/>
  <c r="D22" i="6" l="1"/>
  <c r="J22" i="6" s="1"/>
</calcChain>
</file>

<file path=xl/sharedStrings.xml><?xml version="1.0" encoding="utf-8"?>
<sst xmlns="http://schemas.openxmlformats.org/spreadsheetml/2006/main" count="252" uniqueCount="109">
  <si>
    <t>開所日数</t>
    <rPh sb="0" eb="2">
      <t>カイショ</t>
    </rPh>
    <rPh sb="2" eb="4">
      <t>ニッスウ</t>
    </rPh>
    <phoneticPr fontId="1"/>
  </si>
  <si>
    <t>合計</t>
    <rPh sb="0" eb="2">
      <t>ゴウケイ</t>
    </rPh>
    <phoneticPr fontId="1"/>
  </si>
  <si>
    <t>施設形態</t>
    <rPh sb="0" eb="2">
      <t>シセツ</t>
    </rPh>
    <rPh sb="2" eb="4">
      <t>ケイタイ</t>
    </rPh>
    <phoneticPr fontId="1"/>
  </si>
  <si>
    <t>施設区分</t>
    <rPh sb="0" eb="2">
      <t>シセツ</t>
    </rPh>
    <rPh sb="2" eb="4">
      <t>クブン</t>
    </rPh>
    <phoneticPr fontId="1"/>
  </si>
  <si>
    <t>基本額</t>
    <rPh sb="0" eb="2">
      <t>キホン</t>
    </rPh>
    <rPh sb="2" eb="3">
      <t>ガク</t>
    </rPh>
    <phoneticPr fontId="1"/>
  </si>
  <si>
    <t>高齢者施設等</t>
    <rPh sb="0" eb="3">
      <t>コウレイシャ</t>
    </rPh>
    <rPh sb="3" eb="5">
      <t>シセツ</t>
    </rPh>
    <rPh sb="5" eb="6">
      <t>トウ</t>
    </rPh>
    <phoneticPr fontId="1"/>
  </si>
  <si>
    <t>定員加算</t>
    <rPh sb="0" eb="2">
      <t>テイイン</t>
    </rPh>
    <rPh sb="2" eb="4">
      <t>カサン</t>
    </rPh>
    <phoneticPr fontId="1"/>
  </si>
  <si>
    <t>通所施設</t>
    <rPh sb="0" eb="2">
      <t>ツウショ</t>
    </rPh>
    <rPh sb="2" eb="4">
      <t>シセツ</t>
    </rPh>
    <phoneticPr fontId="1"/>
  </si>
  <si>
    <t>施設入所支援</t>
  </si>
  <si>
    <t>共同生活援助</t>
  </si>
  <si>
    <t>福祉型障害児入所施設</t>
  </si>
  <si>
    <t>医療型障害児入所施設</t>
  </si>
  <si>
    <t>短期入所</t>
  </si>
  <si>
    <t>救護施設</t>
  </si>
  <si>
    <t>障害福祉施設等</t>
    <rPh sb="0" eb="2">
      <t>ショウガイ</t>
    </rPh>
    <rPh sb="2" eb="4">
      <t>フクシ</t>
    </rPh>
    <rPh sb="4" eb="6">
      <t>シセツ</t>
    </rPh>
    <rPh sb="6" eb="7">
      <t>トウ</t>
    </rPh>
    <phoneticPr fontId="1"/>
  </si>
  <si>
    <t>療養介護</t>
  </si>
  <si>
    <t>生活介護</t>
  </si>
  <si>
    <t>宿泊型自立訓練</t>
  </si>
  <si>
    <t>就労移行支援</t>
  </si>
  <si>
    <t>就労継続支援A 型</t>
  </si>
  <si>
    <t>就労継続支援B 型</t>
  </si>
  <si>
    <t>施設種別</t>
    <rPh sb="0" eb="2">
      <t>シセツ</t>
    </rPh>
    <rPh sb="2" eb="4">
      <t>シュベツ</t>
    </rPh>
    <phoneticPr fontId="1"/>
  </si>
  <si>
    <t>施設形態</t>
    <rPh sb="0" eb="2">
      <t>シセツ</t>
    </rPh>
    <rPh sb="2" eb="4">
      <t>ケイタイ</t>
    </rPh>
    <phoneticPr fontId="1"/>
  </si>
  <si>
    <t>高齢者施設等</t>
    <rPh sb="0" eb="3">
      <t>コウレイシャ</t>
    </rPh>
    <rPh sb="3" eb="5">
      <t>シセツ</t>
    </rPh>
    <rPh sb="5" eb="6">
      <t>トウ</t>
    </rPh>
    <phoneticPr fontId="1"/>
  </si>
  <si>
    <t>施設種別</t>
    <rPh sb="0" eb="2">
      <t>シセツ</t>
    </rPh>
    <rPh sb="2" eb="4">
      <t>シュベツ</t>
    </rPh>
    <phoneticPr fontId="1"/>
  </si>
  <si>
    <t>施設名</t>
    <rPh sb="0" eb="2">
      <t>シセツ</t>
    </rPh>
    <rPh sb="2" eb="3">
      <t>ナ</t>
    </rPh>
    <phoneticPr fontId="1"/>
  </si>
  <si>
    <t>定員</t>
    <rPh sb="0" eb="2">
      <t>テイイン</t>
    </rPh>
    <phoneticPr fontId="1"/>
  </si>
  <si>
    <t>延べ利用者</t>
    <rPh sb="0" eb="1">
      <t>ノベ</t>
    </rPh>
    <rPh sb="2" eb="5">
      <t>リヨウシャ</t>
    </rPh>
    <phoneticPr fontId="1"/>
  </si>
  <si>
    <t>利用者数</t>
    <rPh sb="0" eb="3">
      <t>リヨウシャ</t>
    </rPh>
    <rPh sb="3" eb="4">
      <t>スウ</t>
    </rPh>
    <phoneticPr fontId="1"/>
  </si>
  <si>
    <t>検索用名称</t>
    <rPh sb="0" eb="3">
      <t>ケンサクヨウ</t>
    </rPh>
    <rPh sb="3" eb="5">
      <t>メイショウ</t>
    </rPh>
    <phoneticPr fontId="1"/>
  </si>
  <si>
    <t>プルダウン用</t>
    <rPh sb="5" eb="6">
      <t>ヨウ</t>
    </rPh>
    <phoneticPr fontId="1"/>
  </si>
  <si>
    <t>有り</t>
    <rPh sb="0" eb="1">
      <t>ア</t>
    </rPh>
    <phoneticPr fontId="1"/>
  </si>
  <si>
    <t>無し</t>
    <rPh sb="0" eb="1">
      <t>ナ</t>
    </rPh>
    <phoneticPr fontId="1"/>
  </si>
  <si>
    <t>食事提供入所</t>
    <rPh sb="0" eb="2">
      <t>ショクジ</t>
    </rPh>
    <rPh sb="2" eb="4">
      <t>テイキョウ</t>
    </rPh>
    <rPh sb="4" eb="6">
      <t>ニュウショ</t>
    </rPh>
    <phoneticPr fontId="1"/>
  </si>
  <si>
    <t>食事提供通所</t>
    <rPh sb="0" eb="2">
      <t>ショクジ</t>
    </rPh>
    <rPh sb="2" eb="4">
      <t>テイキョウ</t>
    </rPh>
    <rPh sb="4" eb="6">
      <t>ツウショ</t>
    </rPh>
    <phoneticPr fontId="1"/>
  </si>
  <si>
    <t>単価表</t>
    <rPh sb="0" eb="2">
      <t>タンカ</t>
    </rPh>
    <rPh sb="2" eb="3">
      <t>ヒョウ</t>
    </rPh>
    <phoneticPr fontId="1"/>
  </si>
  <si>
    <t>食材料費</t>
    <rPh sb="0" eb="1">
      <t>ショク</t>
    </rPh>
    <rPh sb="1" eb="4">
      <t>ザイリョウヒ</t>
    </rPh>
    <phoneticPr fontId="1"/>
  </si>
  <si>
    <t>介護老人保健施設</t>
  </si>
  <si>
    <t>介護医療院</t>
  </si>
  <si>
    <t>介護療養型医療施設</t>
  </si>
  <si>
    <t>短期入所生活介護</t>
  </si>
  <si>
    <t>短期入所療養介護</t>
  </si>
  <si>
    <t>特定施設入居者生活介護</t>
  </si>
  <si>
    <t>認知症対応型共同生活介護(ＧＨ)</t>
  </si>
  <si>
    <t>養護老人ホーム</t>
  </si>
  <si>
    <t>軽費老人ホーム</t>
  </si>
  <si>
    <t>通所介護</t>
  </si>
  <si>
    <t>認知症対応型通所介護</t>
  </si>
  <si>
    <t>地域密着型通所介護</t>
  </si>
  <si>
    <t>放課後等デイサービス</t>
  </si>
  <si>
    <t>福祉ホーム</t>
  </si>
  <si>
    <t>地域活動支援センター</t>
    <rPh sb="0" eb="2">
      <t>チイキ</t>
    </rPh>
    <rPh sb="2" eb="4">
      <t>カツドウ</t>
    </rPh>
    <rPh sb="4" eb="6">
      <t>シエン</t>
    </rPh>
    <phoneticPr fontId="1"/>
  </si>
  <si>
    <t>小規模作業所</t>
    <rPh sb="3" eb="6">
      <t>サギョウショ</t>
    </rPh>
    <phoneticPr fontId="1"/>
  </si>
  <si>
    <t>日中一時支援事業所</t>
    <rPh sb="0" eb="2">
      <t>ニッチュウ</t>
    </rPh>
    <rPh sb="2" eb="4">
      <t>イチジ</t>
    </rPh>
    <rPh sb="4" eb="6">
      <t>シエン</t>
    </rPh>
    <rPh sb="6" eb="9">
      <t>ジギョウショ</t>
    </rPh>
    <phoneticPr fontId="1"/>
  </si>
  <si>
    <t>事業所番号</t>
    <rPh sb="0" eb="3">
      <t>ジギョウショ</t>
    </rPh>
    <rPh sb="3" eb="5">
      <t>バンゴウ</t>
    </rPh>
    <phoneticPr fontId="1"/>
  </si>
  <si>
    <t>事業開始年月日</t>
    <rPh sb="0" eb="2">
      <t>ジギョウ</t>
    </rPh>
    <rPh sb="2" eb="4">
      <t>カイシ</t>
    </rPh>
    <rPh sb="4" eb="7">
      <t>ネンガッピ</t>
    </rPh>
    <phoneticPr fontId="1"/>
  </si>
  <si>
    <t>事務担当者氏名</t>
    <rPh sb="0" eb="2">
      <t>ジム</t>
    </rPh>
    <rPh sb="2" eb="5">
      <t>タントウシャ</t>
    </rPh>
    <rPh sb="5" eb="7">
      <t>シメイ</t>
    </rPh>
    <phoneticPr fontId="1"/>
  </si>
  <si>
    <t>連絡先</t>
    <rPh sb="0" eb="3">
      <t>レンラクサキ</t>
    </rPh>
    <phoneticPr fontId="1"/>
  </si>
  <si>
    <t>入所施設1</t>
    <rPh sb="0" eb="2">
      <t>ニュウショ</t>
    </rPh>
    <rPh sb="2" eb="4">
      <t>シセツ</t>
    </rPh>
    <phoneticPr fontId="1"/>
  </si>
  <si>
    <t>[定員100人未満]</t>
    <rPh sb="1" eb="3">
      <t>テイイン</t>
    </rPh>
    <rPh sb="6" eb="7">
      <t>ヒト</t>
    </rPh>
    <rPh sb="7" eb="9">
      <t>ミマン</t>
    </rPh>
    <phoneticPr fontId="1"/>
  </si>
  <si>
    <t>[定員100人以上]</t>
    <rPh sb="1" eb="3">
      <t>テイイン</t>
    </rPh>
    <rPh sb="6" eb="7">
      <t>ヒト</t>
    </rPh>
    <rPh sb="7" eb="9">
      <t>イジョウ</t>
    </rPh>
    <phoneticPr fontId="1"/>
  </si>
  <si>
    <t>[定員200人以上]</t>
    <rPh sb="1" eb="3">
      <t>テイイン</t>
    </rPh>
    <rPh sb="6" eb="7">
      <t>ヒト</t>
    </rPh>
    <rPh sb="7" eb="9">
      <t>イジョウ</t>
    </rPh>
    <phoneticPr fontId="1"/>
  </si>
  <si>
    <t>【　県支援金　】</t>
    <rPh sb="2" eb="3">
      <t>ケン</t>
    </rPh>
    <rPh sb="3" eb="6">
      <t>シエンキン</t>
    </rPh>
    <phoneticPr fontId="1"/>
  </si>
  <si>
    <t>特別養護老人ホーム(介護老人福祉施設)</t>
    <rPh sb="0" eb="2">
      <t>トクベツ</t>
    </rPh>
    <rPh sb="2" eb="4">
      <t>ヨウゴ</t>
    </rPh>
    <rPh sb="4" eb="6">
      <t>ロウジン</t>
    </rPh>
    <phoneticPr fontId="1"/>
  </si>
  <si>
    <t>小規模多機能型居宅介護(宿泊)</t>
    <rPh sb="12" eb="14">
      <t>シュクハク</t>
    </rPh>
    <phoneticPr fontId="1"/>
  </si>
  <si>
    <t>看護小規模多機能型居宅介護(宿泊)</t>
    <rPh sb="14" eb="16">
      <t>シュクハク</t>
    </rPh>
    <phoneticPr fontId="1"/>
  </si>
  <si>
    <t>小規模多機能型居宅介護(通い)</t>
    <rPh sb="12" eb="13">
      <t>カヨ</t>
    </rPh>
    <phoneticPr fontId="1"/>
  </si>
  <si>
    <t>看護小規模多機能型居宅介護(通い)</t>
    <rPh sb="14" eb="15">
      <t>カヨ</t>
    </rPh>
    <phoneticPr fontId="1"/>
  </si>
  <si>
    <t>第１号通所事業所</t>
    <rPh sb="0" eb="1">
      <t>ダイ</t>
    </rPh>
    <rPh sb="2" eb="3">
      <t>ゴウ</t>
    </rPh>
    <rPh sb="3" eb="5">
      <t>ツウショ</t>
    </rPh>
    <rPh sb="5" eb="8">
      <t>ジギョウショ</t>
    </rPh>
    <phoneticPr fontId="1"/>
  </si>
  <si>
    <t>自立訓練(生活)</t>
  </si>
  <si>
    <t>自立訓練(機能)</t>
  </si>
  <si>
    <t>児童発達支援(福祉型・医療型)</t>
  </si>
  <si>
    <t>入所施設2</t>
    <rPh sb="0" eb="2">
      <t>ニュウショ</t>
    </rPh>
    <rPh sb="2" eb="4">
      <t>シセツ</t>
    </rPh>
    <phoneticPr fontId="1"/>
  </si>
  <si>
    <t>要綱別表施設区分</t>
    <rPh sb="0" eb="2">
      <t>ヨウコウ</t>
    </rPh>
    <rPh sb="2" eb="4">
      <t>ベッピョウ</t>
    </rPh>
    <rPh sb="4" eb="6">
      <t>シセツ</t>
    </rPh>
    <rPh sb="6" eb="8">
      <t>クブン</t>
    </rPh>
    <phoneticPr fontId="1"/>
  </si>
  <si>
    <t>入所施設</t>
  </si>
  <si>
    <t>入所施設</t>
    <rPh sb="0" eb="2">
      <t>ニュウショ</t>
    </rPh>
    <rPh sb="2" eb="4">
      <t>シセツ</t>
    </rPh>
    <phoneticPr fontId="1"/>
  </si>
  <si>
    <t>入所施設1</t>
    <phoneticPr fontId="1"/>
  </si>
  <si>
    <t>入所施設2</t>
    <phoneticPr fontId="1"/>
  </si>
  <si>
    <t>入所施設2</t>
    <phoneticPr fontId="1"/>
  </si>
  <si>
    <t>食事回数</t>
    <rPh sb="0" eb="2">
      <t>ショクジ</t>
    </rPh>
    <rPh sb="2" eb="4">
      <t>カイスウ</t>
    </rPh>
    <phoneticPr fontId="1"/>
  </si>
  <si>
    <t>3回</t>
  </si>
  <si>
    <t>3回</t>
    <rPh sb="1" eb="2">
      <t>カイ</t>
    </rPh>
    <phoneticPr fontId="1"/>
  </si>
  <si>
    <t>2回</t>
    <rPh sb="1" eb="2">
      <t>カイ</t>
    </rPh>
    <phoneticPr fontId="1"/>
  </si>
  <si>
    <t>3回</t>
    <phoneticPr fontId="1"/>
  </si>
  <si>
    <t>高齢者施設等</t>
  </si>
  <si>
    <t>通所施設</t>
  </si>
  <si>
    <t>通所リハビリテーション(みなし指定)</t>
    <rPh sb="0" eb="2">
      <t>ツウショ</t>
    </rPh>
    <rPh sb="15" eb="17">
      <t>シテイ</t>
    </rPh>
    <phoneticPr fontId="1"/>
  </si>
  <si>
    <t>通所リハビリテーション(一般指定)</t>
    <rPh sb="12" eb="14">
      <t>イッパン</t>
    </rPh>
    <rPh sb="14" eb="16">
      <t>シテイ</t>
    </rPh>
    <phoneticPr fontId="1"/>
  </si>
  <si>
    <t>令和６年度　岡山市高齢者・障害者施設等運営支援金　計算シート</t>
    <rPh sb="25" eb="27">
      <t>ケイサン</t>
    </rPh>
    <phoneticPr fontId="1"/>
  </si>
  <si>
    <t>【交付請求額】</t>
    <rPh sb="1" eb="3">
      <t>コウフ</t>
    </rPh>
    <rPh sb="3" eb="5">
      <t>セイキュウ</t>
    </rPh>
    <rPh sb="5" eb="6">
      <t>ガク</t>
    </rPh>
    <phoneticPr fontId="1"/>
  </si>
  <si>
    <t>食材料費
基準額
②</t>
    <rPh sb="0" eb="1">
      <t>ショク</t>
    </rPh>
    <rPh sb="1" eb="4">
      <t>ザイリョウヒ</t>
    </rPh>
    <rPh sb="5" eb="7">
      <t>キジュン</t>
    </rPh>
    <rPh sb="7" eb="8">
      <t>ガク</t>
    </rPh>
    <phoneticPr fontId="1"/>
  </si>
  <si>
    <t>開所月数
③</t>
    <rPh sb="0" eb="2">
      <t>カイショ</t>
    </rPh>
    <rPh sb="2" eb="3">
      <t>ガツ</t>
    </rPh>
    <rPh sb="3" eb="4">
      <t>スウ</t>
    </rPh>
    <phoneticPr fontId="1"/>
  </si>
  <si>
    <t>交付請求額
①×②×③</t>
    <rPh sb="0" eb="2">
      <t>コウフ</t>
    </rPh>
    <rPh sb="2" eb="4">
      <t>セイキュウ</t>
    </rPh>
    <rPh sb="4" eb="5">
      <t>ガク</t>
    </rPh>
    <phoneticPr fontId="1"/>
  </si>
  <si>
    <t>平均
利用者数
①</t>
    <rPh sb="0" eb="2">
      <t>ヘイキン</t>
    </rPh>
    <rPh sb="3" eb="7">
      <t>リヨウシャスウ</t>
    </rPh>
    <phoneticPr fontId="1"/>
  </si>
  <si>
    <t>【アンケートへのご協力のお願い】</t>
    <rPh sb="9" eb="11">
      <t>キョウリョク</t>
    </rPh>
    <rPh sb="13" eb="14">
      <t>ネガ</t>
    </rPh>
    <phoneticPr fontId="1"/>
  </si>
  <si>
    <t>　① 令和５年度の食材料費の額：</t>
    <phoneticPr fontId="1"/>
  </si>
  <si>
    <t>　　 令和６年度の食材料費の額：</t>
    <phoneticPr fontId="1"/>
  </si>
  <si>
    <t>　　 支給機関：</t>
    <rPh sb="3" eb="5">
      <t>シキュウ</t>
    </rPh>
    <rPh sb="5" eb="7">
      <t>キカン</t>
    </rPh>
    <phoneticPr fontId="1"/>
  </si>
  <si>
    <t>　　 支給額：</t>
    <rPh sb="3" eb="6">
      <t>シキュウガク</t>
    </rPh>
    <phoneticPr fontId="1"/>
  </si>
  <si>
    <t>円</t>
    <rPh sb="0" eb="1">
      <t>エン</t>
    </rPh>
    <phoneticPr fontId="1"/>
  </si>
  <si>
    <t>　※このアンケートの内容は岡山市支援金の支給には影響しません。</t>
    <phoneticPr fontId="1"/>
  </si>
  <si>
    <t>　※ご回答いただいた内容は、物価高騰対策支援金事業の目的のほかには使用しません。</t>
    <phoneticPr fontId="1"/>
  </si>
  <si>
    <t>※○○市、□□県 等</t>
    <rPh sb="3" eb="4">
      <t>シ</t>
    </rPh>
    <rPh sb="7" eb="8">
      <t>ケン</t>
    </rPh>
    <rPh sb="9" eb="10">
      <t>トウ</t>
    </rPh>
    <phoneticPr fontId="1"/>
  </si>
  <si>
    <t>円</t>
    <rPh sb="0" eb="1">
      <t>エン</t>
    </rPh>
    <phoneticPr fontId="1"/>
  </si>
  <si>
    <t xml:space="preserve"> 　この度の支援金の効果を検証し、今後の施策に役立てるため、以下のとおりアンケート調査
 を実施しますので、ご協力をよろしくお願いします。</t>
    <rPh sb="41" eb="43">
      <t>チョウサ</t>
    </rPh>
    <phoneticPr fontId="1"/>
  </si>
  <si>
    <t>　② 令和６年度に、岡山市以外から物価高騰に係る補助金を受けた場合の支給機関及び支給額</t>
    <rPh sb="38" eb="39">
      <t>オヨ</t>
    </rPh>
    <rPh sb="40" eb="43">
      <t>シキュウガク</t>
    </rPh>
    <phoneticPr fontId="1"/>
  </si>
  <si>
    <t>円</t>
    <rPh sb="0" eb="1">
      <t>エン</t>
    </rPh>
    <phoneticPr fontId="1"/>
  </si>
  <si>
    <t>　　特記事項が</t>
    <rPh sb="2" eb="4">
      <t>トッキ</t>
    </rPh>
    <rPh sb="4" eb="6">
      <t>ジコウ</t>
    </rPh>
    <phoneticPr fontId="1"/>
  </si>
  <si>
    <t>　　あれば記入</t>
    <rPh sb="5" eb="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</si>
</sst>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ggge&quot;年&quot;m&quot;月&quot;d&quot;日&quot;"/>
  </numFmts>
  <fonts count="15"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color theme="1"/>
      <name val="游ゴシック"/>
      <family val="2"/>
      <charset val="128"/>
      <scheme val="minor"/>
    </font>
    <font>
      <sz val="11"/>
      <color theme="1"/>
      <name val="ＭＳ ゴシック"/>
      <family val="3"/>
      <charset val="128"/>
    </font>
    <font>
      <sz val="11"/>
      <color theme="0"/>
      <name val="ＭＳ ゴシック"/>
      <family val="3"/>
      <charset val="128"/>
    </font>
    <font>
      <b/>
      <sz val="11"/>
      <color rgb="FFFF0000"/>
      <name val="ＭＳ ゴシック"/>
      <family val="3"/>
      <charset val="128"/>
    </font>
    <font>
      <sz val="14"/>
      <color theme="1"/>
      <name val="ＭＳ ゴシック"/>
      <family val="3"/>
      <charset val="128"/>
    </font>
    <font>
      <b/>
      <sz val="10"/>
      <color rgb="FFFF0000"/>
      <name val="ＭＳ ゴシック"/>
      <family val="3"/>
      <charset val="128"/>
    </font>
    <font>
      <b/>
      <sz val="14"/>
      <color theme="0"/>
      <name val="ＭＳ 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sz val="12"/>
      <color theme="0"/>
      <name val="ＭＳ ゴシック"/>
      <family val="3"/>
      <charset val="128"/>
    </font>
    <font>
      <b/>
      <sz val="12"/>
      <color theme="1"/>
      <name val="ＭＳ ゴシック"/>
      <family val="3"/>
      <charset val="128"/>
    </font>
  </fonts>
  <fills count="8">
    <fill>
      <patternFill patternType="none"/>
    </fill>
    <fill>
      <patternFill patternType="gray125"/>
    </fill>
    <fill>
      <patternFill patternType="solid">
        <fgColor rgb="FFFFFFCC"/>
        <bgColor indexed="64"/>
      </patternFill>
    </fill>
    <fill>
      <patternFill patternType="solid">
        <fgColor theme="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bgColor indexed="64"/>
      </patternFill>
    </fill>
    <fill>
      <patternFill patternType="solid">
        <fgColor rgb="FFFFF7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93">
    <xf numFmtId="0" fontId="0" fillId="0" borderId="0" xfId="0">
      <alignment vertical="center"/>
    </xf>
    <xf numFmtId="0" fontId="0"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38" fontId="2" fillId="0" borderId="1" xfId="1" applyFont="1" applyBorder="1">
      <alignment vertical="center"/>
    </xf>
    <xf numFmtId="0" fontId="2" fillId="0" borderId="1" xfId="0" applyFont="1" applyBorder="1" applyAlignment="1">
      <alignment vertical="center" wrapText="1"/>
    </xf>
    <xf numFmtId="0" fontId="0" fillId="0" borderId="1" xfId="0" applyFont="1" applyBorder="1">
      <alignment vertical="center"/>
    </xf>
    <xf numFmtId="176" fontId="4" fillId="0" borderId="0" xfId="0" applyNumberFormat="1" applyFont="1">
      <alignment vertical="center"/>
    </xf>
    <xf numFmtId="176" fontId="4" fillId="0" borderId="0" xfId="0" applyNumberFormat="1" applyFont="1" applyBorder="1">
      <alignment vertical="center"/>
    </xf>
    <xf numFmtId="176" fontId="4" fillId="0" borderId="0" xfId="0" applyNumberFormat="1" applyFont="1" applyAlignment="1">
      <alignment vertical="center"/>
    </xf>
    <xf numFmtId="0" fontId="4" fillId="0" borderId="0" xfId="0" applyFont="1" applyAlignment="1">
      <alignment vertical="center"/>
    </xf>
    <xf numFmtId="176" fontId="4" fillId="0" borderId="0" xfId="0" applyNumberFormat="1" applyFont="1" applyFill="1">
      <alignment vertical="center"/>
    </xf>
    <xf numFmtId="176" fontId="4" fillId="0" borderId="0" xfId="0" applyNumberFormat="1" applyFont="1" applyBorder="1" applyAlignment="1">
      <alignment horizontal="center" vertical="center"/>
    </xf>
    <xf numFmtId="0" fontId="0" fillId="0" borderId="1" xfId="0" applyFont="1" applyBorder="1" applyAlignment="1">
      <alignment horizontal="center" vertical="center"/>
    </xf>
    <xf numFmtId="3" fontId="4" fillId="0" borderId="0" xfId="0" applyNumberFormat="1" applyFont="1" applyFill="1" applyBorder="1" applyAlignment="1">
      <alignment vertical="center"/>
    </xf>
    <xf numFmtId="3" fontId="4" fillId="0" borderId="0" xfId="0" applyNumberFormat="1" applyFont="1" applyFill="1" applyBorder="1" applyAlignment="1">
      <alignment horizontal="right" vertical="center"/>
    </xf>
    <xf numFmtId="176" fontId="4" fillId="0" borderId="0" xfId="0" applyNumberFormat="1" applyFont="1" applyFill="1" applyBorder="1" applyAlignment="1">
      <alignment horizontal="center" vertical="center"/>
    </xf>
    <xf numFmtId="176" fontId="4" fillId="0" borderId="0" xfId="0" applyNumberFormat="1" applyFont="1" applyFill="1" applyBorder="1">
      <alignment vertical="center"/>
    </xf>
    <xf numFmtId="176" fontId="5" fillId="0" borderId="0" xfId="0" applyNumberFormat="1" applyFont="1" applyFill="1" applyBorder="1" applyAlignment="1">
      <alignment vertical="center"/>
    </xf>
    <xf numFmtId="176" fontId="4" fillId="0" borderId="0" xfId="0" applyNumberFormat="1" applyFont="1" applyFill="1" applyBorder="1" applyAlignment="1">
      <alignment vertical="center"/>
    </xf>
    <xf numFmtId="0" fontId="0" fillId="0" borderId="1" xfId="0" applyFont="1" applyFill="1" applyBorder="1">
      <alignment vertical="center"/>
    </xf>
    <xf numFmtId="0" fontId="2" fillId="0" borderId="1" xfId="0" applyFont="1" applyFill="1" applyBorder="1">
      <alignment vertical="center"/>
    </xf>
    <xf numFmtId="38" fontId="2" fillId="0" borderId="1" xfId="1" applyFont="1" applyFill="1" applyBorder="1">
      <alignment vertical="center"/>
    </xf>
    <xf numFmtId="176" fontId="8" fillId="0" borderId="0" xfId="0" applyNumberFormat="1" applyFont="1" applyAlignment="1">
      <alignment horizontal="center" vertical="center" shrinkToFit="1"/>
    </xf>
    <xf numFmtId="176" fontId="4" fillId="0" borderId="3" xfId="0" applyNumberFormat="1" applyFont="1" applyFill="1" applyBorder="1" applyAlignment="1">
      <alignment horizontal="center" vertical="center"/>
    </xf>
    <xf numFmtId="0" fontId="2" fillId="5" borderId="1" xfId="0" applyFont="1" applyFill="1" applyBorder="1" applyAlignment="1">
      <alignment horizontal="center" vertical="center"/>
    </xf>
    <xf numFmtId="38" fontId="2" fillId="5" borderId="1" xfId="1" applyFont="1" applyFill="1" applyBorder="1">
      <alignment vertical="center"/>
    </xf>
    <xf numFmtId="38" fontId="0" fillId="5" borderId="1" xfId="1" applyFont="1" applyFill="1" applyBorder="1">
      <alignment vertical="center"/>
    </xf>
    <xf numFmtId="0" fontId="0" fillId="5" borderId="1" xfId="0" applyFont="1" applyFill="1" applyBorder="1">
      <alignment vertical="center"/>
    </xf>
    <xf numFmtId="176" fontId="4" fillId="7" borderId="9" xfId="0" applyNumberFormat="1" applyFont="1" applyFill="1" applyBorder="1" applyAlignment="1" applyProtection="1">
      <alignment vertical="center"/>
    </xf>
    <xf numFmtId="176" fontId="4" fillId="7" borderId="0" xfId="0" applyNumberFormat="1" applyFont="1" applyFill="1" applyBorder="1" applyAlignment="1" applyProtection="1">
      <alignment vertical="center"/>
    </xf>
    <xf numFmtId="176" fontId="4" fillId="7" borderId="10" xfId="0" applyNumberFormat="1" applyFont="1" applyFill="1" applyBorder="1" applyAlignment="1" applyProtection="1">
      <alignment vertical="center"/>
    </xf>
    <xf numFmtId="176" fontId="4" fillId="7" borderId="11" xfId="0" applyNumberFormat="1" applyFont="1" applyFill="1" applyBorder="1" applyAlignment="1" applyProtection="1">
      <alignment vertical="center"/>
    </xf>
    <xf numFmtId="176" fontId="4" fillId="7" borderId="12" xfId="0" applyNumberFormat="1" applyFont="1" applyFill="1" applyBorder="1" applyAlignment="1" applyProtection="1">
      <alignment vertical="center"/>
    </xf>
    <xf numFmtId="176" fontId="4" fillId="7" borderId="13" xfId="0" applyNumberFormat="1" applyFont="1" applyFill="1" applyBorder="1" applyAlignment="1" applyProtection="1">
      <alignment vertical="center"/>
    </xf>
    <xf numFmtId="176" fontId="4" fillId="7" borderId="0" xfId="0" applyNumberFormat="1" applyFont="1" applyFill="1">
      <alignment vertical="center"/>
    </xf>
    <xf numFmtId="176" fontId="8" fillId="7" borderId="0" xfId="0" applyNumberFormat="1" applyFont="1" applyFill="1" applyBorder="1" applyAlignment="1" applyProtection="1">
      <alignment horizontal="left" vertical="center" wrapText="1"/>
    </xf>
    <xf numFmtId="176" fontId="8" fillId="7" borderId="10" xfId="0" applyNumberFormat="1" applyFont="1" applyFill="1" applyBorder="1" applyAlignment="1" applyProtection="1">
      <alignment horizontal="left" vertical="center" wrapText="1"/>
    </xf>
    <xf numFmtId="176" fontId="4" fillId="7" borderId="9" xfId="0" applyNumberFormat="1" applyFont="1" applyFill="1" applyBorder="1" applyAlignment="1" applyProtection="1">
      <alignment vertical="center" wrapText="1"/>
    </xf>
    <xf numFmtId="176" fontId="4" fillId="7" borderId="0" xfId="0" applyNumberFormat="1" applyFont="1" applyFill="1" applyBorder="1" applyAlignment="1" applyProtection="1">
      <alignment vertical="center" wrapText="1"/>
    </xf>
    <xf numFmtId="176" fontId="4" fillId="7" borderId="10" xfId="0" applyNumberFormat="1" applyFont="1" applyFill="1" applyBorder="1" applyAlignment="1" applyProtection="1">
      <alignment vertical="center" wrapText="1"/>
    </xf>
    <xf numFmtId="176" fontId="11" fillId="7" borderId="9" xfId="0" applyNumberFormat="1" applyFont="1" applyFill="1" applyBorder="1" applyAlignment="1" applyProtection="1">
      <alignment vertical="center"/>
    </xf>
    <xf numFmtId="176" fontId="12" fillId="7" borderId="9" xfId="0" applyNumberFormat="1" applyFont="1" applyFill="1" applyBorder="1" applyAlignment="1" applyProtection="1">
      <alignment vertical="center"/>
    </xf>
    <xf numFmtId="176" fontId="13" fillId="3" borderId="1" xfId="0" applyNumberFormat="1" applyFont="1" applyFill="1" applyBorder="1" applyAlignment="1">
      <alignment horizontal="center" vertical="center"/>
    </xf>
    <xf numFmtId="0" fontId="12" fillId="2" borderId="1" xfId="0" applyNumberFormat="1" applyFont="1" applyFill="1" applyBorder="1" applyAlignment="1" applyProtection="1">
      <alignment horizontal="center" vertical="center"/>
      <protection locked="0"/>
    </xf>
    <xf numFmtId="176" fontId="12" fillId="2" borderId="1" xfId="0" applyNumberFormat="1" applyFont="1" applyFill="1" applyBorder="1" applyAlignment="1" applyProtection="1">
      <alignment horizontal="center" vertical="center"/>
      <protection locked="0"/>
    </xf>
    <xf numFmtId="3" fontId="12" fillId="2" borderId="1" xfId="0" applyNumberFormat="1" applyFont="1" applyFill="1" applyBorder="1" applyProtection="1">
      <alignment vertical="center"/>
      <protection locked="0"/>
    </xf>
    <xf numFmtId="176" fontId="14" fillId="0" borderId="0" xfId="0" applyNumberFormat="1" applyFont="1" applyAlignment="1">
      <alignment vertical="top"/>
    </xf>
    <xf numFmtId="176" fontId="12" fillId="7" borderId="0" xfId="0" applyNumberFormat="1" applyFont="1" applyFill="1" applyBorder="1" applyAlignment="1" applyProtection="1">
      <alignment vertical="center"/>
    </xf>
    <xf numFmtId="176" fontId="12" fillId="7" borderId="0" xfId="0" applyNumberFormat="1" applyFont="1" applyFill="1" applyProtection="1">
      <alignment vertical="center"/>
    </xf>
    <xf numFmtId="176" fontId="12" fillId="7" borderId="0" xfId="0" applyNumberFormat="1" applyFont="1" applyFill="1" applyBorder="1" applyAlignment="1" applyProtection="1">
      <alignment vertical="center" shrinkToFit="1"/>
    </xf>
    <xf numFmtId="176" fontId="12" fillId="2" borderId="5" xfId="0" applyNumberFormat="1" applyFont="1" applyFill="1" applyBorder="1" applyAlignment="1" applyProtection="1">
      <alignment horizontal="center" vertical="center" shrinkToFit="1"/>
      <protection locked="0"/>
    </xf>
    <xf numFmtId="176" fontId="8" fillId="7" borderId="0" xfId="0" applyNumberFormat="1" applyFont="1" applyFill="1" applyBorder="1" applyAlignment="1" applyProtection="1">
      <alignment horizontal="left" vertical="center" wrapText="1"/>
    </xf>
    <xf numFmtId="176" fontId="8" fillId="7" borderId="10" xfId="0" applyNumberFormat="1" applyFont="1" applyFill="1" applyBorder="1" applyAlignment="1" applyProtection="1">
      <alignment horizontal="left" vertical="center" wrapText="1"/>
    </xf>
    <xf numFmtId="176" fontId="7" fillId="0" borderId="0" xfId="0" applyNumberFormat="1" applyFont="1" applyAlignment="1">
      <alignment horizontal="center" vertical="center"/>
    </xf>
    <xf numFmtId="176" fontId="13" fillId="3" borderId="2" xfId="0" applyNumberFormat="1" applyFont="1" applyFill="1" applyBorder="1" applyAlignment="1">
      <alignment horizontal="center" vertical="center"/>
    </xf>
    <xf numFmtId="176" fontId="13" fillId="3" borderId="3" xfId="0" applyNumberFormat="1" applyFont="1" applyFill="1" applyBorder="1" applyAlignment="1">
      <alignment horizontal="center" vertical="center"/>
    </xf>
    <xf numFmtId="176" fontId="13" fillId="3" borderId="4" xfId="0" applyNumberFormat="1" applyFont="1" applyFill="1" applyBorder="1" applyAlignment="1">
      <alignment horizontal="center" vertical="center"/>
    </xf>
    <xf numFmtId="177" fontId="12" fillId="2" borderId="2" xfId="0" applyNumberFormat="1" applyFont="1" applyFill="1" applyBorder="1" applyAlignment="1" applyProtection="1">
      <alignment horizontal="center" vertical="center"/>
      <protection locked="0"/>
    </xf>
    <xf numFmtId="177" fontId="12" fillId="2" borderId="3" xfId="0" applyNumberFormat="1" applyFont="1" applyFill="1" applyBorder="1" applyAlignment="1" applyProtection="1">
      <alignment horizontal="center" vertical="center"/>
      <protection locked="0"/>
    </xf>
    <xf numFmtId="177" fontId="12" fillId="2" borderId="4" xfId="0" applyNumberFormat="1" applyFont="1" applyFill="1" applyBorder="1" applyAlignment="1" applyProtection="1">
      <alignment horizontal="center" vertical="center"/>
      <protection locked="0"/>
    </xf>
    <xf numFmtId="176" fontId="13" fillId="3" borderId="1" xfId="0" applyNumberFormat="1" applyFont="1" applyFill="1" applyBorder="1" applyAlignment="1">
      <alignment horizontal="center" vertical="center"/>
    </xf>
    <xf numFmtId="49" fontId="12" fillId="2" borderId="1" xfId="0" applyNumberFormat="1" applyFont="1" applyFill="1" applyBorder="1" applyAlignment="1" applyProtection="1">
      <alignment horizontal="center" vertical="center"/>
      <protection locked="0"/>
    </xf>
    <xf numFmtId="176" fontId="12" fillId="2" borderId="2" xfId="0" applyNumberFormat="1" applyFont="1" applyFill="1" applyBorder="1" applyAlignment="1" applyProtection="1">
      <alignment horizontal="center" vertical="center"/>
      <protection locked="0"/>
    </xf>
    <xf numFmtId="176" fontId="12" fillId="2" borderId="3" xfId="0" applyNumberFormat="1" applyFont="1" applyFill="1" applyBorder="1" applyAlignment="1" applyProtection="1">
      <alignment horizontal="center" vertical="center"/>
      <protection locked="0"/>
    </xf>
    <xf numFmtId="176" fontId="12" fillId="2" borderId="1" xfId="0" applyNumberFormat="1" applyFont="1" applyFill="1" applyBorder="1" applyAlignment="1" applyProtection="1">
      <alignment horizontal="center" vertical="center"/>
      <protection locked="0"/>
    </xf>
    <xf numFmtId="176" fontId="6" fillId="0" borderId="3" xfId="0" applyNumberFormat="1" applyFont="1" applyBorder="1" applyAlignment="1">
      <alignment horizontal="center" vertical="center"/>
    </xf>
    <xf numFmtId="3" fontId="12" fillId="0" borderId="1" xfId="0" applyNumberFormat="1" applyFont="1" applyFill="1" applyBorder="1" applyAlignment="1">
      <alignment vertical="center"/>
    </xf>
    <xf numFmtId="3" fontId="12" fillId="0" borderId="2" xfId="0" applyNumberFormat="1" applyFont="1" applyFill="1" applyBorder="1" applyAlignment="1">
      <alignment vertical="center"/>
    </xf>
    <xf numFmtId="3" fontId="12" fillId="0" borderId="4" xfId="0" applyNumberFormat="1" applyFont="1" applyFill="1" applyBorder="1" applyAlignment="1">
      <alignment vertical="center"/>
    </xf>
    <xf numFmtId="176" fontId="13" fillId="3" borderId="2" xfId="0" applyNumberFormat="1" applyFont="1" applyFill="1" applyBorder="1" applyAlignment="1">
      <alignment horizontal="center" vertical="center" wrapText="1"/>
    </xf>
    <xf numFmtId="176" fontId="13" fillId="3" borderId="3" xfId="0" applyNumberFormat="1" applyFont="1" applyFill="1" applyBorder="1" applyAlignment="1">
      <alignment horizontal="center" vertical="center" wrapText="1"/>
    </xf>
    <xf numFmtId="3" fontId="12" fillId="0" borderId="3" xfId="0" applyNumberFormat="1" applyFont="1" applyFill="1" applyBorder="1" applyAlignment="1">
      <alignment vertical="center"/>
    </xf>
    <xf numFmtId="3" fontId="12" fillId="0" borderId="16" xfId="0" applyNumberFormat="1" applyFont="1" applyFill="1" applyBorder="1" applyAlignment="1">
      <alignment vertical="center"/>
    </xf>
    <xf numFmtId="3" fontId="12" fillId="0" borderId="17" xfId="0" applyNumberFormat="1" applyFont="1" applyFill="1" applyBorder="1" applyAlignment="1">
      <alignment vertical="center"/>
    </xf>
    <xf numFmtId="176" fontId="12" fillId="2" borderId="4" xfId="0" applyNumberFormat="1" applyFont="1" applyFill="1" applyBorder="1" applyAlignment="1" applyProtection="1">
      <alignment horizontal="center" vertical="center"/>
      <protection locked="0"/>
    </xf>
    <xf numFmtId="176" fontId="13" fillId="3" borderId="14" xfId="0" applyNumberFormat="1" applyFont="1" applyFill="1" applyBorder="1" applyAlignment="1">
      <alignment horizontal="center" vertical="center" wrapText="1"/>
    </xf>
    <xf numFmtId="176" fontId="13" fillId="3" borderId="15" xfId="0" applyNumberFormat="1" applyFont="1" applyFill="1" applyBorder="1" applyAlignment="1">
      <alignment horizontal="center" vertical="center"/>
    </xf>
    <xf numFmtId="176" fontId="10" fillId="2" borderId="0" xfId="0" applyNumberFormat="1" applyFont="1" applyFill="1" applyBorder="1" applyAlignment="1" applyProtection="1">
      <alignment vertical="center" wrapText="1"/>
      <protection locked="0"/>
    </xf>
    <xf numFmtId="176" fontId="10" fillId="2" borderId="10" xfId="0" applyNumberFormat="1" applyFont="1" applyFill="1" applyBorder="1" applyAlignment="1" applyProtection="1">
      <alignment vertical="center" wrapText="1"/>
      <protection locked="0"/>
    </xf>
    <xf numFmtId="176" fontId="12" fillId="2" borderId="3" xfId="0" applyNumberFormat="1" applyFont="1" applyFill="1" applyBorder="1" applyAlignment="1" applyProtection="1">
      <alignment vertical="center"/>
      <protection locked="0"/>
    </xf>
    <xf numFmtId="176" fontId="9" fillId="6" borderId="6" xfId="0" applyNumberFormat="1" applyFont="1" applyFill="1" applyBorder="1" applyAlignment="1" applyProtection="1">
      <alignment vertical="center" wrapText="1"/>
    </xf>
    <xf numFmtId="176" fontId="9" fillId="6" borderId="7" xfId="0" applyNumberFormat="1" applyFont="1" applyFill="1" applyBorder="1" applyAlignment="1" applyProtection="1">
      <alignment vertical="center" wrapText="1"/>
    </xf>
    <xf numFmtId="176" fontId="9" fillId="6" borderId="8" xfId="0" applyNumberFormat="1" applyFont="1" applyFill="1" applyBorder="1" applyAlignment="1" applyProtection="1">
      <alignment vertical="center" wrapText="1"/>
    </xf>
    <xf numFmtId="176" fontId="12" fillId="7" borderId="9" xfId="0" applyNumberFormat="1" applyFont="1" applyFill="1" applyBorder="1" applyAlignment="1" applyProtection="1">
      <alignment vertical="center" wrapText="1"/>
    </xf>
    <xf numFmtId="176" fontId="12" fillId="7" borderId="0" xfId="0" applyNumberFormat="1" applyFont="1" applyFill="1" applyBorder="1" applyAlignment="1" applyProtection="1">
      <alignment vertical="center" wrapText="1"/>
    </xf>
    <xf numFmtId="176" fontId="12" fillId="7" borderId="10" xfId="0" applyNumberFormat="1" applyFont="1" applyFill="1" applyBorder="1" applyAlignment="1" applyProtection="1">
      <alignment vertical="center" wrapText="1"/>
    </xf>
    <xf numFmtId="176" fontId="12" fillId="2" borderId="5" xfId="0" applyNumberFormat="1" applyFont="1" applyFill="1" applyBorder="1" applyAlignment="1" applyProtection="1">
      <alignment vertical="center"/>
      <protection locked="0"/>
    </xf>
    <xf numFmtId="176" fontId="12" fillId="4" borderId="2" xfId="0" applyNumberFormat="1" applyFont="1" applyFill="1" applyBorder="1" applyAlignment="1">
      <alignment horizontal="center" vertical="center"/>
    </xf>
    <xf numFmtId="176" fontId="12" fillId="4" borderId="4" xfId="0" applyNumberFormat="1" applyFont="1" applyFill="1" applyBorder="1" applyAlignment="1">
      <alignment horizontal="center" vertical="center"/>
    </xf>
    <xf numFmtId="176" fontId="13" fillId="3" borderId="1" xfId="0" applyNumberFormat="1" applyFont="1" applyFill="1" applyBorder="1" applyAlignment="1">
      <alignment horizontal="center" vertical="center" wrapText="1"/>
    </xf>
    <xf numFmtId="0" fontId="0" fillId="0" borderId="0" xfId="0" applyFont="1" applyAlignment="1">
      <alignment horizontal="center" vertical="center"/>
    </xf>
    <xf numFmtId="0" fontId="0" fillId="0" borderId="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7E1"/>
      <color rgb="FFFFFFCC"/>
      <color rgb="FFE1F4FF"/>
      <color rgb="FFCCECFF"/>
      <color rgb="FF66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314325</xdr:colOff>
      <xdr:row>26</xdr:row>
      <xdr:rowOff>66676</xdr:rowOff>
    </xdr:from>
    <xdr:to>
      <xdr:col>7</xdr:col>
      <xdr:colOff>428625</xdr:colOff>
      <xdr:row>28</xdr:row>
      <xdr:rowOff>228601</xdr:rowOff>
    </xdr:to>
    <xdr:sp macro="" textlink="">
      <xdr:nvSpPr>
        <xdr:cNvPr id="2" name="右中かっこ 1">
          <a:extLst>
            <a:ext uri="{FF2B5EF4-FFF2-40B4-BE49-F238E27FC236}">
              <a16:creationId xmlns:a16="http://schemas.microsoft.com/office/drawing/2014/main" id="{67284726-7BD6-4F2C-A01F-3965A7C9C58E}"/>
            </a:ext>
          </a:extLst>
        </xdr:cNvPr>
        <xdr:cNvSpPr/>
      </xdr:nvSpPr>
      <xdr:spPr>
        <a:xfrm>
          <a:off x="4343400" y="7639051"/>
          <a:ext cx="114300" cy="476250"/>
        </a:xfrm>
        <a:prstGeom prst="rightBrace">
          <a:avLst>
            <a:gd name="adj1" fmla="val 44047"/>
            <a:gd name="adj2" fmla="val 4769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314325</xdr:colOff>
      <xdr:row>32</xdr:row>
      <xdr:rowOff>1</xdr:rowOff>
    </xdr:from>
    <xdr:to>
      <xdr:col>7</xdr:col>
      <xdr:colOff>428625</xdr:colOff>
      <xdr:row>34</xdr:row>
      <xdr:rowOff>1</xdr:rowOff>
    </xdr:to>
    <xdr:sp macro="" textlink="">
      <xdr:nvSpPr>
        <xdr:cNvPr id="3" name="右中かっこ 2">
          <a:extLst>
            <a:ext uri="{FF2B5EF4-FFF2-40B4-BE49-F238E27FC236}">
              <a16:creationId xmlns:a16="http://schemas.microsoft.com/office/drawing/2014/main" id="{A8EFEE7E-72EE-4471-BB22-E2EEA66DFE52}"/>
            </a:ext>
          </a:extLst>
        </xdr:cNvPr>
        <xdr:cNvSpPr/>
      </xdr:nvSpPr>
      <xdr:spPr>
        <a:xfrm>
          <a:off x="4343400" y="8115301"/>
          <a:ext cx="114300" cy="476250"/>
        </a:xfrm>
        <a:prstGeom prst="rightBrace">
          <a:avLst>
            <a:gd name="adj1" fmla="val 44047"/>
            <a:gd name="adj2" fmla="val 47692"/>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48"/>
  <sheetViews>
    <sheetView showGridLines="0" showRowColHeaders="0" tabSelected="1" zoomScaleNormal="100" workbookViewId="0">
      <selection activeCell="B4" sqref="B4:C4"/>
    </sheetView>
  </sheetViews>
  <sheetFormatPr defaultColWidth="9.3984375" defaultRowHeight="18.75" customHeight="1" x14ac:dyDescent="0.45"/>
  <cols>
    <col min="1" max="1" width="1.09765625" style="7" customWidth="1"/>
    <col min="2" max="11" width="8.59765625" style="7" customWidth="1"/>
    <col min="12" max="12" width="9.3984375" style="7" customWidth="1"/>
    <col min="13" max="16384" width="9.3984375" style="7"/>
  </cols>
  <sheetData>
    <row r="1" spans="1:12" ht="26.25" customHeight="1" x14ac:dyDescent="0.45">
      <c r="B1" s="54" t="s">
        <v>88</v>
      </c>
      <c r="C1" s="54"/>
      <c r="D1" s="54"/>
      <c r="E1" s="54"/>
      <c r="F1" s="54"/>
      <c r="G1" s="54"/>
      <c r="H1" s="54"/>
      <c r="I1" s="54"/>
      <c r="J1" s="54"/>
      <c r="K1" s="54"/>
    </row>
    <row r="2" spans="1:12" ht="16.5" customHeight="1" x14ac:dyDescent="0.45">
      <c r="B2" s="8"/>
      <c r="C2" s="12"/>
      <c r="D2" s="12"/>
      <c r="E2" s="12"/>
      <c r="L2" s="17"/>
    </row>
    <row r="3" spans="1:12" ht="18.75" customHeight="1" x14ac:dyDescent="0.45">
      <c r="B3" s="61" t="s">
        <v>54</v>
      </c>
      <c r="C3" s="61"/>
      <c r="D3" s="55" t="s">
        <v>25</v>
      </c>
      <c r="E3" s="56"/>
      <c r="F3" s="56"/>
      <c r="G3" s="56"/>
      <c r="H3" s="56"/>
      <c r="I3" s="56"/>
      <c r="J3" s="56"/>
      <c r="K3" s="43" t="s">
        <v>26</v>
      </c>
      <c r="L3" s="18"/>
    </row>
    <row r="4" spans="1:12" ht="22.5" customHeight="1" x14ac:dyDescent="0.45">
      <c r="B4" s="62"/>
      <c r="C4" s="62"/>
      <c r="D4" s="63"/>
      <c r="E4" s="64"/>
      <c r="F4" s="64"/>
      <c r="G4" s="64"/>
      <c r="H4" s="64"/>
      <c r="I4" s="64"/>
      <c r="J4" s="64"/>
      <c r="K4" s="44"/>
      <c r="L4" s="19"/>
    </row>
    <row r="5" spans="1:12" ht="18.75" customHeight="1" x14ac:dyDescent="0.45">
      <c r="B5" s="8"/>
      <c r="C5" s="12"/>
      <c r="D5" s="12"/>
      <c r="E5" s="12"/>
      <c r="L5" s="17"/>
    </row>
    <row r="6" spans="1:12" ht="18.75" customHeight="1" x14ac:dyDescent="0.45">
      <c r="B6" s="61" t="s">
        <v>24</v>
      </c>
      <c r="C6" s="61"/>
      <c r="D6" s="61" t="s">
        <v>2</v>
      </c>
      <c r="E6" s="61"/>
      <c r="F6" s="61" t="s">
        <v>3</v>
      </c>
      <c r="G6" s="61"/>
      <c r="H6" s="61"/>
      <c r="I6" s="61"/>
      <c r="J6" s="61"/>
      <c r="K6" s="43" t="str">
        <f>IF(D7="入所施設","---","食事提供")</f>
        <v>食事提供</v>
      </c>
    </row>
    <row r="7" spans="1:12" ht="22.5" customHeight="1" x14ac:dyDescent="0.45">
      <c r="B7" s="65" t="s">
        <v>14</v>
      </c>
      <c r="C7" s="65"/>
      <c r="D7" s="65" t="s">
        <v>7</v>
      </c>
      <c r="E7" s="65"/>
      <c r="F7" s="65"/>
      <c r="G7" s="65"/>
      <c r="H7" s="65"/>
      <c r="I7" s="65"/>
      <c r="J7" s="65"/>
      <c r="K7" s="45"/>
    </row>
    <row r="8" spans="1:12" ht="18.75" customHeight="1" x14ac:dyDescent="0.45">
      <c r="B8" s="66" t="str">
        <f>IF(AND(B7&lt;&gt;"",D7&lt;&gt;"",F7&lt;&gt;"",COUNTIF(単価表!D:D,B7&amp;D7&amp;F7)=0),"種別・形態・区分を正しく指定してください！",IF(AND(D7="通所施設",K7="無し"),"食事提供が無い場合は、本支援金の対象とはなりません。",""))</f>
        <v/>
      </c>
      <c r="C8" s="66"/>
      <c r="D8" s="66"/>
      <c r="E8" s="66"/>
      <c r="F8" s="66"/>
      <c r="G8" s="66"/>
      <c r="H8" s="66"/>
      <c r="I8" s="66"/>
      <c r="J8" s="66"/>
      <c r="K8" s="66"/>
    </row>
    <row r="9" spans="1:12" ht="18.75" customHeight="1" x14ac:dyDescent="0.45">
      <c r="B9" s="55" t="s">
        <v>55</v>
      </c>
      <c r="C9" s="56"/>
      <c r="D9" s="57"/>
      <c r="E9" s="55" t="s">
        <v>56</v>
      </c>
      <c r="F9" s="56"/>
      <c r="G9" s="56"/>
      <c r="H9" s="57"/>
      <c r="I9" s="55" t="s">
        <v>57</v>
      </c>
      <c r="J9" s="56"/>
      <c r="K9" s="57"/>
    </row>
    <row r="10" spans="1:12" ht="22.5" customHeight="1" x14ac:dyDescent="0.45">
      <c r="B10" s="58"/>
      <c r="C10" s="59"/>
      <c r="D10" s="60"/>
      <c r="E10" s="63"/>
      <c r="F10" s="64"/>
      <c r="G10" s="64"/>
      <c r="H10" s="75"/>
      <c r="I10" s="63"/>
      <c r="J10" s="64"/>
      <c r="K10" s="75"/>
    </row>
    <row r="11" spans="1:12" ht="18.75" customHeight="1" x14ac:dyDescent="0.45">
      <c r="B11" s="16"/>
      <c r="C11" s="16"/>
      <c r="D11" s="16"/>
      <c r="E11" s="16"/>
      <c r="F11" s="16"/>
      <c r="G11" s="16"/>
      <c r="H11" s="16"/>
      <c r="I11" s="16"/>
      <c r="J11" s="16"/>
      <c r="K11" s="12"/>
    </row>
    <row r="12" spans="1:12" ht="18.75" customHeight="1" x14ac:dyDescent="0.45">
      <c r="B12" s="55" t="s">
        <v>28</v>
      </c>
      <c r="C12" s="57"/>
      <c r="D12" s="43" t="str">
        <f>IF(開始日&gt;=DATE(2024,5,1),"---",IF(AND(D7="通所施設",K7="無し"),"---","4月"))</f>
        <v>4月</v>
      </c>
      <c r="E12" s="43" t="str">
        <f>IF(開始日&gt;=DATE(2024,6,1),"---",IF(AND(D7="通所施設",K7="無し"),"---","5月"))</f>
        <v>5月</v>
      </c>
      <c r="F12" s="43" t="str">
        <f>IF(開始日&gt;=DATE(2024,7,1),"---",IF(AND(D7="通所施設",K7="無し"),"---","6月"))</f>
        <v>6月</v>
      </c>
      <c r="G12" s="43" t="str">
        <f>IF(開始日&gt;=DATE(2024,8,1),"---",IF(AND(D7="通所施設",K7="無し"),"---","7月"))</f>
        <v>7月</v>
      </c>
      <c r="H12" s="43" t="str">
        <f>IF(開始日&gt;=DATE(2024,9,1),"---",IF(AND(D7="通所施設",K7="無し"),"---","8月"))</f>
        <v>8月</v>
      </c>
      <c r="I12" s="43" t="str">
        <f>IF(開始日&gt;=DATE(2024,10,1),"---",IF(AND(D7="通所施設",K7="無し"),"---","9月"))</f>
        <v>9月</v>
      </c>
    </row>
    <row r="13" spans="1:12" ht="22.5" customHeight="1" x14ac:dyDescent="0.45">
      <c r="B13" s="88" t="s">
        <v>0</v>
      </c>
      <c r="C13" s="89"/>
      <c r="D13" s="46"/>
      <c r="E13" s="46"/>
      <c r="F13" s="46"/>
      <c r="G13" s="46"/>
      <c r="H13" s="46"/>
      <c r="I13" s="46"/>
    </row>
    <row r="14" spans="1:12" ht="22.5" customHeight="1" x14ac:dyDescent="0.45">
      <c r="B14" s="88" t="s">
        <v>27</v>
      </c>
      <c r="C14" s="89"/>
      <c r="D14" s="46"/>
      <c r="E14" s="46"/>
      <c r="F14" s="46"/>
      <c r="G14" s="46"/>
      <c r="H14" s="46"/>
      <c r="I14" s="46"/>
    </row>
    <row r="15" spans="1:12" ht="18.75" customHeight="1" x14ac:dyDescent="0.45">
      <c r="A15" s="8"/>
      <c r="B15" s="24"/>
      <c r="C15" s="24"/>
      <c r="D15" s="23" t="str">
        <f>IF(AND(D12="---",SUM(D13:D14)&gt;0),"入力不可",IF(D13&gt;30,"日数超過",IF($K$4&gt;0,IF(D14&gt;D13*$K$4,"定員超",""),"")))</f>
        <v/>
      </c>
      <c r="E15" s="23" t="str">
        <f>IF(AND(E12="---",SUM(E13:E14)&gt;0),"入力不可",IF(E13&gt;31,"日数超過",IF($K$4&gt;0,IF(E14&gt;E13*$K$4,"定員超",""),"")))</f>
        <v/>
      </c>
      <c r="F15" s="23" t="str">
        <f t="shared" ref="F15:I15" si="0">IF(AND(F12="---",SUM(F13:F14)&gt;0),"入力不可",IF(F13&gt;30,"日数超過",IF($K$4&gt;0,IF(F14&gt;F13*$K$4,"定員超",""),"")))</f>
        <v/>
      </c>
      <c r="G15" s="23" t="str">
        <f>IF(AND(G12="---",SUM(G13:G14)&gt;0),"入力不可",IF(G13&gt;31,"日数超過",IF($K$4&gt;0,IF(G14&gt;G13*$K$4,"定員超",""),"")))</f>
        <v/>
      </c>
      <c r="H15" s="23" t="str">
        <f>IF(AND(H12="---",SUM(H13:H14)&gt;0),"入力不可",IF(H13&gt;31,"日数超過",IF($K$4&gt;0,IF(H14&gt;H13*$K$4,"定員超",""),"")))</f>
        <v/>
      </c>
      <c r="I15" s="23" t="str">
        <f t="shared" si="0"/>
        <v/>
      </c>
      <c r="J15" s="17"/>
      <c r="K15" s="11"/>
    </row>
    <row r="16" spans="1:12" ht="18.75" customHeight="1" x14ac:dyDescent="0.45">
      <c r="B16" s="55" t="s">
        <v>28</v>
      </c>
      <c r="C16" s="57"/>
      <c r="D16" s="43" t="str">
        <f>IF(開始日&gt;=DATE(2024,11,1),"---",IF(AND(D7="通所施設",K7="無し"),"---","10月"))</f>
        <v>10月</v>
      </c>
      <c r="E16" s="43" t="str">
        <f>IF(開始日&gt;=DATE(2024,12,1),"---",IF(AND(D7="通所施設",K7="無し"),"---","11月"))</f>
        <v>11月</v>
      </c>
      <c r="F16" s="43" t="str">
        <f>IF(開始日&gt;=DATE(2025,1,1),"---",IF(AND(D7="通所施設",K7="無し"),"---","12月"))</f>
        <v>12月</v>
      </c>
      <c r="G16" s="43" t="str">
        <f>IF(開始日&gt;=DATE(2025,2,1),"---",IF(AND(D7="通所施設",K7="無し"),"---","1月"))</f>
        <v>1月</v>
      </c>
      <c r="H16" s="43" t="str">
        <f>IF(開始日&gt;=DATE(2025,3,1),"---",IF(AND(D7="通所施設",K7="無し"),"---","2月"))</f>
        <v>2月</v>
      </c>
      <c r="I16" s="43" t="str">
        <f>IF(開始日&gt;=DATE(2025,4,1),"---",IF(AND(D7="通所施設",K7="無し"),"---","3月"))</f>
        <v>3月</v>
      </c>
      <c r="J16" s="55" t="s">
        <v>1</v>
      </c>
      <c r="K16" s="57"/>
    </row>
    <row r="17" spans="2:11" ht="22.5" customHeight="1" x14ac:dyDescent="0.45">
      <c r="B17" s="88" t="s">
        <v>0</v>
      </c>
      <c r="C17" s="89"/>
      <c r="D17" s="46"/>
      <c r="E17" s="46"/>
      <c r="F17" s="46"/>
      <c r="G17" s="46"/>
      <c r="H17" s="46"/>
      <c r="I17" s="46"/>
      <c r="J17" s="68">
        <f>SUMIF(D12:I12,"*月",D13:I13)+SUMIF(D16:I16,"*月",D17:I17)</f>
        <v>0</v>
      </c>
      <c r="K17" s="69"/>
    </row>
    <row r="18" spans="2:11" ht="22.5" customHeight="1" x14ac:dyDescent="0.45">
      <c r="B18" s="88" t="s">
        <v>27</v>
      </c>
      <c r="C18" s="89"/>
      <c r="D18" s="46"/>
      <c r="E18" s="46"/>
      <c r="F18" s="46"/>
      <c r="G18" s="46"/>
      <c r="H18" s="46"/>
      <c r="I18" s="46"/>
      <c r="J18" s="68">
        <f>SUMIF(D12:I12,"*月",D14:I14)+SUMIF(D16:I16,"*月",D18:I18)</f>
        <v>0</v>
      </c>
      <c r="K18" s="69"/>
    </row>
    <row r="19" spans="2:11" ht="18.75" customHeight="1" x14ac:dyDescent="0.45">
      <c r="D19" s="23" t="str">
        <f>IF(AND(D16="---",SUM(D17:D18)&gt;0),"入力不可",IF(D17&gt;31,"日数超過",IF($K$4&gt;0,IF(D18&gt;D17*$K$4,"定員超",""),"")))</f>
        <v/>
      </c>
      <c r="E19" s="23" t="str">
        <f>IF(AND(E16="---",SUM(E17:E18)&gt;0),"入力不可",IF(E17&gt;30,"日数超過",IF($K$4&gt;0,IF(E18&gt;E17*$K$4,"定員超",""),"")))</f>
        <v/>
      </c>
      <c r="F19" s="23" t="str">
        <f t="shared" ref="F19:I19" si="1">IF(AND(F16="---",SUM(F17:F18)&gt;0),"入力不可",IF(F17&gt;31,"日数超過",IF($K$4&gt;0,IF(F18&gt;F17*$K$4,"定員超",""),"")))</f>
        <v/>
      </c>
      <c r="G19" s="23" t="str">
        <f t="shared" si="1"/>
        <v/>
      </c>
      <c r="H19" s="23" t="str">
        <f>IF(AND(H16="---",SUM(H17:H18)&gt;0),"入力不可",IF(H17&gt;28,"日数超過",IF($K$4&gt;0,IF(H18&gt;H17*$K$4,"定員超",""),"")))</f>
        <v/>
      </c>
      <c r="I19" s="23" t="str">
        <f t="shared" si="1"/>
        <v/>
      </c>
    </row>
    <row r="20" spans="2:11" ht="18.75" customHeight="1" thickBot="1" x14ac:dyDescent="0.5">
      <c r="D20" s="8"/>
    </row>
    <row r="21" spans="2:11" ht="42.75" customHeight="1" x14ac:dyDescent="0.45">
      <c r="B21" s="47" t="s">
        <v>89</v>
      </c>
      <c r="D21" s="90" t="s">
        <v>93</v>
      </c>
      <c r="E21" s="90"/>
      <c r="F21" s="70" t="s">
        <v>90</v>
      </c>
      <c r="G21" s="57"/>
      <c r="H21" s="70" t="s">
        <v>91</v>
      </c>
      <c r="I21" s="71"/>
      <c r="J21" s="76" t="s">
        <v>92</v>
      </c>
      <c r="K21" s="77"/>
    </row>
    <row r="22" spans="2:11" ht="24.75" customHeight="1" thickBot="1" x14ac:dyDescent="0.5">
      <c r="D22" s="67">
        <f>IF(J18=0,0,MIN(K4,INT(J18/J17)))</f>
        <v>0</v>
      </c>
      <c r="E22" s="67"/>
      <c r="F22" s="67">
        <f>IF(ISERROR(VLOOKUP(B7&amp;D7&amp;F7,単価表!D4:E44,2,0)),0,IF(AND(D7="通所施設",K7="無し"),0,VLOOKUP(B7&amp;D7&amp;F7,単価表,2,0)))</f>
        <v>0</v>
      </c>
      <c r="G22" s="67"/>
      <c r="H22" s="68">
        <f>IF(J18=0,0,MIN(12,DATEDIF(開始日,DATE(2025,4,1),"m")))</f>
        <v>0</v>
      </c>
      <c r="I22" s="72"/>
      <c r="J22" s="73">
        <f>D22*F22*H22</f>
        <v>0</v>
      </c>
      <c r="K22" s="74"/>
    </row>
    <row r="23" spans="2:11" ht="24.75" customHeight="1" thickBot="1" x14ac:dyDescent="0.5">
      <c r="D23" s="14"/>
      <c r="E23" s="14"/>
      <c r="F23" s="14"/>
      <c r="G23" s="14"/>
      <c r="H23" s="14"/>
      <c r="I23" s="14"/>
      <c r="J23" s="14"/>
      <c r="K23" s="15"/>
    </row>
    <row r="24" spans="2:11" ht="24" customHeight="1" x14ac:dyDescent="0.45">
      <c r="B24" s="81" t="s">
        <v>94</v>
      </c>
      <c r="C24" s="82"/>
      <c r="D24" s="82"/>
      <c r="E24" s="82"/>
      <c r="F24" s="82"/>
      <c r="G24" s="82"/>
      <c r="H24" s="82"/>
      <c r="I24" s="82"/>
      <c r="J24" s="82"/>
      <c r="K24" s="83"/>
    </row>
    <row r="25" spans="2:11" ht="20.25" customHeight="1" x14ac:dyDescent="0.45">
      <c r="B25" s="84" t="s">
        <v>104</v>
      </c>
      <c r="C25" s="85"/>
      <c r="D25" s="85"/>
      <c r="E25" s="85"/>
      <c r="F25" s="85"/>
      <c r="G25" s="85"/>
      <c r="H25" s="85"/>
      <c r="I25" s="85"/>
      <c r="J25" s="85"/>
      <c r="K25" s="86"/>
    </row>
    <row r="26" spans="2:11" ht="20.25" customHeight="1" x14ac:dyDescent="0.45">
      <c r="B26" s="84"/>
      <c r="C26" s="85"/>
      <c r="D26" s="85"/>
      <c r="E26" s="85"/>
      <c r="F26" s="85"/>
      <c r="G26" s="85"/>
      <c r="H26" s="85"/>
      <c r="I26" s="85"/>
      <c r="J26" s="85"/>
      <c r="K26" s="86"/>
    </row>
    <row r="27" spans="2:11" ht="6" customHeight="1" x14ac:dyDescent="0.45">
      <c r="B27" s="38"/>
      <c r="C27" s="39"/>
      <c r="D27" s="39"/>
      <c r="E27" s="39"/>
      <c r="F27" s="39"/>
      <c r="G27" s="39"/>
      <c r="H27" s="39"/>
      <c r="I27" s="39"/>
      <c r="J27" s="39"/>
      <c r="K27" s="40"/>
    </row>
    <row r="28" spans="2:11" ht="18.75" customHeight="1" x14ac:dyDescent="0.45">
      <c r="B28" s="42" t="s">
        <v>95</v>
      </c>
      <c r="C28" s="48"/>
      <c r="D28" s="48"/>
      <c r="E28" s="48"/>
      <c r="F28" s="87"/>
      <c r="G28" s="87"/>
      <c r="H28" s="49" t="s">
        <v>103</v>
      </c>
      <c r="I28" s="52" t="str">
        <f>IF(F7="","上記施設区分",F7&amp;"分")&amp;"のみの金額"</f>
        <v>上記施設区分のみの金額</v>
      </c>
      <c r="J28" s="52"/>
      <c r="K28" s="53"/>
    </row>
    <row r="29" spans="2:11" ht="18.75" customHeight="1" x14ac:dyDescent="0.45">
      <c r="B29" s="42" t="s">
        <v>96</v>
      </c>
      <c r="C29" s="48"/>
      <c r="D29" s="48"/>
      <c r="E29" s="48"/>
      <c r="F29" s="80"/>
      <c r="G29" s="80"/>
      <c r="H29" s="48" t="s">
        <v>99</v>
      </c>
      <c r="I29" s="52"/>
      <c r="J29" s="52"/>
      <c r="K29" s="53"/>
    </row>
    <row r="30" spans="2:11" ht="9.75" customHeight="1" x14ac:dyDescent="0.45">
      <c r="B30" s="29"/>
      <c r="C30" s="30"/>
      <c r="D30" s="30"/>
      <c r="E30" s="30"/>
      <c r="F30" s="30"/>
      <c r="G30" s="30"/>
      <c r="H30" s="30"/>
      <c r="I30" s="36"/>
      <c r="J30" s="36"/>
      <c r="K30" s="37"/>
    </row>
    <row r="31" spans="2:11" ht="16.5" customHeight="1" x14ac:dyDescent="0.45">
      <c r="B31" s="84" t="s">
        <v>105</v>
      </c>
      <c r="C31" s="85"/>
      <c r="D31" s="85"/>
      <c r="E31" s="85"/>
      <c r="F31" s="85"/>
      <c r="G31" s="85"/>
      <c r="H31" s="85"/>
      <c r="I31" s="85"/>
      <c r="J31" s="85"/>
      <c r="K31" s="86"/>
    </row>
    <row r="32" spans="2:11" ht="6" customHeight="1" x14ac:dyDescent="0.45">
      <c r="B32" s="38"/>
      <c r="C32" s="39"/>
      <c r="D32" s="39"/>
      <c r="E32" s="39"/>
      <c r="F32" s="39"/>
      <c r="G32" s="39"/>
      <c r="H32" s="39"/>
      <c r="I32" s="39"/>
      <c r="J32" s="39"/>
      <c r="K32" s="40"/>
    </row>
    <row r="33" spans="2:11" ht="18.75" customHeight="1" x14ac:dyDescent="0.45">
      <c r="B33" s="42" t="s">
        <v>97</v>
      </c>
      <c r="C33" s="48"/>
      <c r="D33" s="51"/>
      <c r="E33" s="51"/>
      <c r="F33" s="48" t="s">
        <v>102</v>
      </c>
      <c r="G33" s="50"/>
      <c r="H33" s="35"/>
      <c r="I33" s="52" t="str">
        <f>IF(F7="","上記施設区分",F7&amp;"分")&amp;"のみ"</f>
        <v>上記施設区分のみ</v>
      </c>
      <c r="J33" s="52"/>
      <c r="K33" s="53"/>
    </row>
    <row r="34" spans="2:11" ht="18.75" customHeight="1" x14ac:dyDescent="0.45">
      <c r="B34" s="42" t="s">
        <v>98</v>
      </c>
      <c r="C34" s="48"/>
      <c r="D34" s="80"/>
      <c r="E34" s="80"/>
      <c r="F34" s="48" t="s">
        <v>106</v>
      </c>
      <c r="G34" s="30"/>
      <c r="H34" s="30"/>
      <c r="I34" s="52"/>
      <c r="J34" s="52"/>
      <c r="K34" s="53"/>
    </row>
    <row r="35" spans="2:11" ht="15" customHeight="1" x14ac:dyDescent="0.45">
      <c r="B35" s="29"/>
      <c r="C35" s="30"/>
      <c r="D35" s="30"/>
      <c r="E35" s="30"/>
      <c r="F35" s="30"/>
      <c r="G35" s="30"/>
      <c r="H35" s="30"/>
      <c r="I35" s="30"/>
      <c r="J35" s="30"/>
      <c r="K35" s="31"/>
    </row>
    <row r="36" spans="2:11" ht="18.75" customHeight="1" x14ac:dyDescent="0.45">
      <c r="B36" s="42" t="s">
        <v>107</v>
      </c>
      <c r="C36" s="30"/>
      <c r="D36" s="78"/>
      <c r="E36" s="78"/>
      <c r="F36" s="78"/>
      <c r="G36" s="78"/>
      <c r="H36" s="78"/>
      <c r="I36" s="78"/>
      <c r="J36" s="78"/>
      <c r="K36" s="79"/>
    </row>
    <row r="37" spans="2:11" ht="18.75" customHeight="1" x14ac:dyDescent="0.45">
      <c r="B37" s="42" t="s">
        <v>108</v>
      </c>
      <c r="C37" s="30"/>
      <c r="D37" s="78"/>
      <c r="E37" s="78"/>
      <c r="F37" s="78"/>
      <c r="G37" s="78"/>
      <c r="H37" s="78"/>
      <c r="I37" s="78"/>
      <c r="J37" s="78"/>
      <c r="K37" s="79"/>
    </row>
    <row r="38" spans="2:11" ht="15.75" customHeight="1" x14ac:dyDescent="0.45">
      <c r="B38" s="29"/>
      <c r="C38" s="30"/>
      <c r="D38" s="30"/>
      <c r="E38" s="30"/>
      <c r="F38" s="30"/>
      <c r="G38" s="30"/>
      <c r="H38" s="30"/>
      <c r="I38" s="30"/>
      <c r="J38" s="30"/>
      <c r="K38" s="31"/>
    </row>
    <row r="39" spans="2:11" ht="15" customHeight="1" x14ac:dyDescent="0.45">
      <c r="B39" s="41" t="s">
        <v>100</v>
      </c>
      <c r="C39" s="30"/>
      <c r="D39" s="30"/>
      <c r="E39" s="30"/>
      <c r="F39" s="30"/>
      <c r="G39" s="30"/>
      <c r="H39" s="30"/>
      <c r="I39" s="30"/>
      <c r="J39" s="30"/>
      <c r="K39" s="31"/>
    </row>
    <row r="40" spans="2:11" ht="15" customHeight="1" x14ac:dyDescent="0.45">
      <c r="B40" s="41" t="s">
        <v>101</v>
      </c>
      <c r="C40" s="30"/>
      <c r="D40" s="30"/>
      <c r="E40" s="30"/>
      <c r="F40" s="30"/>
      <c r="G40" s="30"/>
      <c r="H40" s="30"/>
      <c r="I40" s="30"/>
      <c r="J40" s="30"/>
      <c r="K40" s="31"/>
    </row>
    <row r="41" spans="2:11" ht="6" customHeight="1" thickBot="1" x14ac:dyDescent="0.5">
      <c r="B41" s="32"/>
      <c r="C41" s="33"/>
      <c r="D41" s="33"/>
      <c r="E41" s="33"/>
      <c r="F41" s="33"/>
      <c r="G41" s="33"/>
      <c r="H41" s="33"/>
      <c r="I41" s="33"/>
      <c r="J41" s="33"/>
      <c r="K41" s="34"/>
    </row>
    <row r="48" spans="2:11" ht="18.75" customHeight="1" x14ac:dyDescent="0.45">
      <c r="C48" s="9"/>
      <c r="D48" s="10"/>
      <c r="E48" s="9"/>
      <c r="F48" s="10"/>
      <c r="G48" s="9"/>
      <c r="H48" s="9"/>
      <c r="I48" s="10"/>
      <c r="J48" s="9"/>
      <c r="K48" s="10"/>
    </row>
  </sheetData>
  <sheetProtection algorithmName="SHA-512" hashValue="bm9nIhCErU4ZAEoQFz5bEgLgIMQnuOJka4e7jyXJycgr3aKdJVbxAgjzSATyJXcbNKqGnICsbAzpr6Gg6RvX8A==" saltValue="ZDP1FyJs3864/ev7Ae1lzw==" spinCount="100000" sheet="1" selectLockedCells="1"/>
  <mergeCells count="45">
    <mergeCell ref="D36:K37"/>
    <mergeCell ref="I28:K29"/>
    <mergeCell ref="B12:C12"/>
    <mergeCell ref="D34:E34"/>
    <mergeCell ref="B24:K24"/>
    <mergeCell ref="B25:K26"/>
    <mergeCell ref="F28:G28"/>
    <mergeCell ref="F29:G29"/>
    <mergeCell ref="B31:K31"/>
    <mergeCell ref="B13:C13"/>
    <mergeCell ref="D21:E21"/>
    <mergeCell ref="D22:E22"/>
    <mergeCell ref="B16:C16"/>
    <mergeCell ref="B17:C17"/>
    <mergeCell ref="B18:C18"/>
    <mergeCell ref="B14:C14"/>
    <mergeCell ref="I9:K9"/>
    <mergeCell ref="I10:K10"/>
    <mergeCell ref="J21:K21"/>
    <mergeCell ref="F21:G21"/>
    <mergeCell ref="E9:H9"/>
    <mergeCell ref="E10:H10"/>
    <mergeCell ref="F22:G22"/>
    <mergeCell ref="J18:K18"/>
    <mergeCell ref="J16:K16"/>
    <mergeCell ref="J17:K17"/>
    <mergeCell ref="H21:I21"/>
    <mergeCell ref="H22:I22"/>
    <mergeCell ref="J22:K22"/>
    <mergeCell ref="D33:E33"/>
    <mergeCell ref="I33:K34"/>
    <mergeCell ref="B1:K1"/>
    <mergeCell ref="B9:D9"/>
    <mergeCell ref="B10:D10"/>
    <mergeCell ref="B3:C3"/>
    <mergeCell ref="B4:C4"/>
    <mergeCell ref="D3:J3"/>
    <mergeCell ref="D4:J4"/>
    <mergeCell ref="F6:J6"/>
    <mergeCell ref="F7:J7"/>
    <mergeCell ref="B6:C6"/>
    <mergeCell ref="B7:C7"/>
    <mergeCell ref="D6:E6"/>
    <mergeCell ref="D7:E7"/>
    <mergeCell ref="B8:K8"/>
  </mergeCells>
  <phoneticPr fontId="1"/>
  <dataValidations count="15">
    <dataValidation type="whole" imeMode="off" allowBlank="1" showInputMessage="1" showErrorMessage="1" sqref="K4" xr:uid="{00000000-0002-0000-0000-000000000000}">
      <formula1>0</formula1>
      <formula2>999</formula2>
    </dataValidation>
    <dataValidation type="whole" imeMode="off" allowBlank="1" showInputMessage="1" showErrorMessage="1" errorTitle="以下いずれかのエラーです。" error="・開所日数が、0～31ではない_x000a_・事業開始月より前に数字入力_x000a_・通所施設 / 食事提供無しで数字入力" sqref="G13:H13 E13" xr:uid="{00000000-0002-0000-0000-000001000000}">
      <formula1>0</formula1>
      <formula2>IF(E12="---",0,31)</formula2>
    </dataValidation>
    <dataValidation type="whole" imeMode="off" showInputMessage="1" showErrorMessage="1" errorTitle="以下いずれかのエラーです。" error="・事業開始月より前に数字入力_x000a_・通所施設 / 食事提供無しで数字入力_x000a_・数字が大きすぎる" sqref="D14:I14 D18:I18" xr:uid="{00000000-0002-0000-0000-000002000000}">
      <formula1>0</formula1>
      <formula2>IF(D12="---",0,99999)</formula2>
    </dataValidation>
    <dataValidation imeMode="off" allowBlank="1" showInputMessage="1" showErrorMessage="1" sqref="B4:C4 I10:K10 F28:G30 D34:E35 D38:E38" xr:uid="{00000000-0002-0000-0000-000003000000}"/>
    <dataValidation imeMode="hiragana" allowBlank="1" showInputMessage="1" showErrorMessage="1" sqref="E10:H10 D4:J4 D36:K37 F33:G33 D33:E33" xr:uid="{00000000-0002-0000-0000-000004000000}"/>
    <dataValidation type="list" imeMode="hiragana" allowBlank="1" showInputMessage="1" showErrorMessage="1" sqref="K7" xr:uid="{00000000-0002-0000-0000-000005000000}">
      <formula1>INDIRECT("食事提供"&amp;D7)</formula1>
    </dataValidation>
    <dataValidation type="whole" imeMode="off" allowBlank="1" showInputMessage="1" showErrorMessage="1" errorTitle="以下いずれかのエラーです。" error="・開所日数が、0～30ではない_x000a_・事業開始月より前に数字入力_x000a_・通所施設 / 食事提供無しで数字入力" sqref="I13 F13" xr:uid="{00000000-0002-0000-0000-000006000000}">
      <formula1>0</formula1>
      <formula2>IF(F12="---",0,30)</formula2>
    </dataValidation>
    <dataValidation type="whole" imeMode="off" allowBlank="1" showInputMessage="1" showErrorMessage="1" errorTitle="以下いずれかのエラーです。" error="・開所日数が、0～31ではない_x000a_・事業開始月より前に数字入力_x000a_・通所施設 / 食事提供無しで数字入力" sqref="I17 D17 F17:G17" xr:uid="{00000000-0002-0000-0000-00000A000000}">
      <formula1>0</formula1>
      <formula2>IF(D17="---",0,31)</formula2>
    </dataValidation>
    <dataValidation type="list" imeMode="hiragana" allowBlank="1" showInputMessage="1" showErrorMessage="1" sqref="B7:C7" xr:uid="{00000000-0002-0000-0000-00000B000000}">
      <formula1>施設種別</formula1>
    </dataValidation>
    <dataValidation type="list" imeMode="hiragana" allowBlank="1" showInputMessage="1" showErrorMessage="1" sqref="D7:E7" xr:uid="{00000000-0002-0000-0000-00000C000000}">
      <formula1>施設形態</formula1>
    </dataValidation>
    <dataValidation type="list" imeMode="hiragana" allowBlank="1" showInputMessage="1" showErrorMessage="1" sqref="F7:J7" xr:uid="{00000000-0002-0000-0000-00000D000000}">
      <formula1>INDIRECT(B7&amp;D7)</formula1>
    </dataValidation>
    <dataValidation type="date" imeMode="off" allowBlank="1" showInputMessage="1" showErrorMessage="1" errorTitle="適切な日付として認識できません。" error="令和7年3月1日までの日付を入力してください。_x000a_" sqref="B10:D10" xr:uid="{00000000-0002-0000-0000-00000E000000}">
      <formula1>1</formula1>
      <formula2>45717</formula2>
    </dataValidation>
    <dataValidation type="whole" imeMode="off" allowBlank="1" showInputMessage="1" showErrorMessage="1" errorTitle="以下いずれかのエラーです。" error="・開所日数が、0～30ではない_x000a_・事業開始月より前に数字入力_x000a_・通所施設 / 食事提供無しで数字入力" sqref="E17" xr:uid="{A093D882-10D5-47A9-B0D3-C877C66956B1}">
      <formula1>0</formula1>
      <formula2>IF(E17="---",0,30)</formula2>
    </dataValidation>
    <dataValidation type="whole" imeMode="off" allowBlank="1" showInputMessage="1" showErrorMessage="1" errorTitle="以下いずれかのエラーです。" error="・開所日数が、0～28ではない_x000a_・事業開始月より前に数字入力_x000a_・通所施設 / 食事提供無しで数字入力" sqref="H17" xr:uid="{1863E5C9-DEC4-4E03-ABDA-DEB901A4A1B3}">
      <formula1>0</formula1>
      <formula2>IF(H17="---",0,28)</formula2>
    </dataValidation>
    <dataValidation type="whole" imeMode="off" showInputMessage="1" showErrorMessage="1" errorTitle="以下いずれかのエラーです。" error="・開所日数が、0～30ではない_x000a_・事業開始月より前に数字入力_x000a_・通所施設 / 食事提供無しで数字入力" sqref="D13" xr:uid="{7BA73F06-1A69-460E-BCA9-A5C13CF049F6}">
      <formula1>0</formula1>
      <formula2>IF(D12="---",0,30)</formula2>
    </dataValidation>
  </dataValidations>
  <printOptions horizontalCentered="1"/>
  <pageMargins left="0.39370078740157483" right="0.39370078740157483" top="0.59055118110236227" bottom="0.3937007874015748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T44"/>
  <sheetViews>
    <sheetView workbookViewId="0">
      <pane ySplit="3" topLeftCell="A4" activePane="bottomLeft" state="frozen"/>
      <selection pane="bottomLeft" activeCell="G16" sqref="G16"/>
    </sheetView>
  </sheetViews>
  <sheetFormatPr defaultColWidth="9" defaultRowHeight="16.5" customHeight="1" x14ac:dyDescent="0.45"/>
  <cols>
    <col min="1" max="1" width="17.09765625" style="1" customWidth="1"/>
    <col min="2" max="2" width="12.09765625" style="1" customWidth="1"/>
    <col min="3" max="3" width="30.59765625" style="1" customWidth="1"/>
    <col min="4" max="4" width="19.19921875" style="1" customWidth="1"/>
    <col min="5" max="6" width="12.19921875" style="1" customWidth="1"/>
    <col min="7" max="7" width="10.69921875" style="1" customWidth="1"/>
    <col min="8" max="13" width="10.19921875" style="1" customWidth="1"/>
    <col min="14" max="16" width="9" style="1"/>
    <col min="17" max="17" width="17.19921875" style="1" customWidth="1"/>
    <col min="18" max="18" width="16.5" style="1" customWidth="1"/>
    <col min="19" max="16384" width="9" style="1"/>
  </cols>
  <sheetData>
    <row r="1" spans="1:20" ht="16.5" customHeight="1" x14ac:dyDescent="0.45">
      <c r="H1" s="91" t="s">
        <v>62</v>
      </c>
      <c r="I1" s="91"/>
      <c r="J1" s="91"/>
      <c r="K1" s="91"/>
      <c r="L1" s="91"/>
      <c r="M1" s="91"/>
    </row>
    <row r="2" spans="1:20" ht="16.5" customHeight="1" x14ac:dyDescent="0.45">
      <c r="A2" s="1" t="s">
        <v>35</v>
      </c>
      <c r="H2" s="92" t="s">
        <v>59</v>
      </c>
      <c r="I2" s="92"/>
      <c r="J2" s="92" t="s">
        <v>60</v>
      </c>
      <c r="K2" s="92"/>
      <c r="L2" s="92" t="s">
        <v>61</v>
      </c>
      <c r="M2" s="92"/>
      <c r="Q2" s="1" t="s">
        <v>30</v>
      </c>
    </row>
    <row r="3" spans="1:20" ht="21" customHeight="1" x14ac:dyDescent="0.45">
      <c r="A3" s="13" t="s">
        <v>21</v>
      </c>
      <c r="B3" s="2" t="s">
        <v>2</v>
      </c>
      <c r="C3" s="2" t="s">
        <v>3</v>
      </c>
      <c r="D3" s="2" t="s">
        <v>29</v>
      </c>
      <c r="E3" s="2" t="s">
        <v>36</v>
      </c>
      <c r="F3" s="25" t="s">
        <v>73</v>
      </c>
      <c r="G3" s="25" t="s">
        <v>79</v>
      </c>
      <c r="H3" s="25" t="s">
        <v>4</v>
      </c>
      <c r="I3" s="25" t="s">
        <v>6</v>
      </c>
      <c r="J3" s="25" t="s">
        <v>4</v>
      </c>
      <c r="K3" s="25" t="s">
        <v>6</v>
      </c>
      <c r="L3" s="25" t="s">
        <v>4</v>
      </c>
      <c r="M3" s="25" t="s">
        <v>6</v>
      </c>
      <c r="Q3" s="1" t="s">
        <v>21</v>
      </c>
      <c r="R3" s="1" t="s">
        <v>22</v>
      </c>
      <c r="S3" s="1" t="s">
        <v>33</v>
      </c>
      <c r="T3" s="1" t="s">
        <v>34</v>
      </c>
    </row>
    <row r="4" spans="1:20" ht="16.5" customHeight="1" x14ac:dyDescent="0.45">
      <c r="A4" s="6" t="s">
        <v>5</v>
      </c>
      <c r="B4" s="3" t="s">
        <v>75</v>
      </c>
      <c r="C4" s="3" t="s">
        <v>63</v>
      </c>
      <c r="D4" s="3" t="str">
        <f t="shared" ref="D4:D44" si="0">A4&amp;B4&amp;C4</f>
        <v>高齢者施設等入所施設特別養護老人ホーム(介護老人福祉施設)</v>
      </c>
      <c r="E4" s="4">
        <v>1200</v>
      </c>
      <c r="F4" s="26" t="s">
        <v>58</v>
      </c>
      <c r="G4" s="26" t="s">
        <v>81</v>
      </c>
      <c r="H4" s="26">
        <v>200000</v>
      </c>
      <c r="I4" s="26">
        <v>10000</v>
      </c>
      <c r="J4" s="26">
        <v>400000</v>
      </c>
      <c r="K4" s="26">
        <v>10000</v>
      </c>
      <c r="L4" s="27">
        <v>400000</v>
      </c>
      <c r="M4" s="27">
        <v>10000</v>
      </c>
      <c r="Q4" s="1" t="s">
        <v>23</v>
      </c>
      <c r="R4" s="1" t="s">
        <v>75</v>
      </c>
      <c r="T4" s="1" t="s">
        <v>31</v>
      </c>
    </row>
    <row r="5" spans="1:20" ht="16.5" customHeight="1" x14ac:dyDescent="0.45">
      <c r="A5" s="6" t="s">
        <v>5</v>
      </c>
      <c r="B5" s="3" t="s">
        <v>75</v>
      </c>
      <c r="C5" s="3" t="s">
        <v>37</v>
      </c>
      <c r="D5" s="3" t="str">
        <f t="shared" si="0"/>
        <v>高齢者施設等入所施設介護老人保健施設</v>
      </c>
      <c r="E5" s="4">
        <v>1200</v>
      </c>
      <c r="F5" s="26" t="s">
        <v>76</v>
      </c>
      <c r="G5" s="26" t="s">
        <v>81</v>
      </c>
      <c r="H5" s="26">
        <v>200000</v>
      </c>
      <c r="I5" s="26">
        <v>10000</v>
      </c>
      <c r="J5" s="26">
        <v>400000</v>
      </c>
      <c r="K5" s="26">
        <v>10000</v>
      </c>
      <c r="L5" s="27">
        <v>400000</v>
      </c>
      <c r="M5" s="27">
        <v>10000</v>
      </c>
      <c r="Q5" s="1" t="s">
        <v>14</v>
      </c>
      <c r="R5" s="1" t="s">
        <v>7</v>
      </c>
      <c r="T5" s="1" t="s">
        <v>32</v>
      </c>
    </row>
    <row r="6" spans="1:20" ht="16.5" customHeight="1" x14ac:dyDescent="0.45">
      <c r="A6" s="6" t="s">
        <v>5</v>
      </c>
      <c r="B6" s="3" t="s">
        <v>75</v>
      </c>
      <c r="C6" s="3" t="s">
        <v>38</v>
      </c>
      <c r="D6" s="3" t="str">
        <f t="shared" si="0"/>
        <v>高齢者施設等入所施設介護医療院</v>
      </c>
      <c r="E6" s="4">
        <v>1200</v>
      </c>
      <c r="F6" s="26" t="s">
        <v>76</v>
      </c>
      <c r="G6" s="26" t="s">
        <v>83</v>
      </c>
      <c r="H6" s="26">
        <v>200000</v>
      </c>
      <c r="I6" s="26">
        <v>10000</v>
      </c>
      <c r="J6" s="26">
        <v>400000</v>
      </c>
      <c r="K6" s="26">
        <v>10000</v>
      </c>
      <c r="L6" s="27">
        <v>400000</v>
      </c>
      <c r="M6" s="27">
        <v>10000</v>
      </c>
    </row>
    <row r="7" spans="1:20" ht="16.5" customHeight="1" x14ac:dyDescent="0.45">
      <c r="A7" s="6" t="s">
        <v>5</v>
      </c>
      <c r="B7" s="3" t="s">
        <v>75</v>
      </c>
      <c r="C7" s="3" t="s">
        <v>39</v>
      </c>
      <c r="D7" s="3" t="str">
        <f t="shared" si="0"/>
        <v>高齢者施設等入所施設介護療養型医療施設</v>
      </c>
      <c r="E7" s="4">
        <v>1200</v>
      </c>
      <c r="F7" s="26" t="s">
        <v>76</v>
      </c>
      <c r="G7" s="26" t="s">
        <v>83</v>
      </c>
      <c r="H7" s="26">
        <v>200000</v>
      </c>
      <c r="I7" s="26">
        <v>10000</v>
      </c>
      <c r="J7" s="26">
        <v>200000</v>
      </c>
      <c r="K7" s="26">
        <v>10000</v>
      </c>
      <c r="L7" s="27">
        <v>200000</v>
      </c>
      <c r="M7" s="27">
        <v>10000</v>
      </c>
    </row>
    <row r="8" spans="1:20" ht="16.5" customHeight="1" x14ac:dyDescent="0.45">
      <c r="A8" s="6" t="s">
        <v>5</v>
      </c>
      <c r="B8" s="3" t="s">
        <v>75</v>
      </c>
      <c r="C8" s="3" t="s">
        <v>40</v>
      </c>
      <c r="D8" s="3" t="str">
        <f t="shared" si="0"/>
        <v>高齢者施設等入所施設短期入所生活介護</v>
      </c>
      <c r="E8" s="4">
        <v>1200</v>
      </c>
      <c r="F8" s="26" t="s">
        <v>76</v>
      </c>
      <c r="G8" s="26" t="s">
        <v>83</v>
      </c>
      <c r="H8" s="26">
        <v>200000</v>
      </c>
      <c r="I8" s="26">
        <v>10000</v>
      </c>
      <c r="J8" s="26">
        <v>200000</v>
      </c>
      <c r="K8" s="26">
        <v>10000</v>
      </c>
      <c r="L8" s="27">
        <v>200000</v>
      </c>
      <c r="M8" s="27">
        <v>10000</v>
      </c>
    </row>
    <row r="9" spans="1:20" ht="16.5" customHeight="1" x14ac:dyDescent="0.45">
      <c r="A9" s="6" t="s">
        <v>5</v>
      </c>
      <c r="B9" s="3" t="s">
        <v>75</v>
      </c>
      <c r="C9" s="3" t="s">
        <v>41</v>
      </c>
      <c r="D9" s="3" t="str">
        <f t="shared" si="0"/>
        <v>高齢者施設等入所施設短期入所療養介護</v>
      </c>
      <c r="E9" s="4">
        <v>1200</v>
      </c>
      <c r="F9" s="26" t="s">
        <v>76</v>
      </c>
      <c r="G9" s="26" t="s">
        <v>83</v>
      </c>
      <c r="H9" s="26">
        <v>200000</v>
      </c>
      <c r="I9" s="26">
        <v>10000</v>
      </c>
      <c r="J9" s="26">
        <v>200000</v>
      </c>
      <c r="K9" s="26">
        <v>10000</v>
      </c>
      <c r="L9" s="27">
        <v>200000</v>
      </c>
      <c r="M9" s="27">
        <v>10000</v>
      </c>
    </row>
    <row r="10" spans="1:20" ht="16.5" customHeight="1" x14ac:dyDescent="0.45">
      <c r="A10" s="6" t="s">
        <v>5</v>
      </c>
      <c r="B10" s="3" t="s">
        <v>75</v>
      </c>
      <c r="C10" s="3" t="s">
        <v>44</v>
      </c>
      <c r="D10" s="3" t="str">
        <f t="shared" si="0"/>
        <v>高齢者施設等入所施設養護老人ホーム</v>
      </c>
      <c r="E10" s="4">
        <v>1200</v>
      </c>
      <c r="F10" s="26" t="s">
        <v>76</v>
      </c>
      <c r="G10" s="26" t="s">
        <v>83</v>
      </c>
      <c r="H10" s="26">
        <v>200000</v>
      </c>
      <c r="I10" s="26">
        <v>10000</v>
      </c>
      <c r="J10" s="26">
        <v>400000</v>
      </c>
      <c r="K10" s="26">
        <v>10000</v>
      </c>
      <c r="L10" s="27">
        <v>400000</v>
      </c>
      <c r="M10" s="27">
        <v>10000</v>
      </c>
    </row>
    <row r="11" spans="1:20" ht="16.5" customHeight="1" x14ac:dyDescent="0.45">
      <c r="A11" s="6" t="s">
        <v>5</v>
      </c>
      <c r="B11" s="3" t="s">
        <v>75</v>
      </c>
      <c r="C11" s="3" t="s">
        <v>45</v>
      </c>
      <c r="D11" s="3" t="str">
        <f t="shared" si="0"/>
        <v>高齢者施設等入所施設軽費老人ホーム</v>
      </c>
      <c r="E11" s="4">
        <v>1200</v>
      </c>
      <c r="F11" s="26" t="s">
        <v>76</v>
      </c>
      <c r="G11" s="26" t="s">
        <v>83</v>
      </c>
      <c r="H11" s="26">
        <v>200000</v>
      </c>
      <c r="I11" s="26">
        <v>10000</v>
      </c>
      <c r="J11" s="26">
        <v>400000</v>
      </c>
      <c r="K11" s="26">
        <v>10000</v>
      </c>
      <c r="L11" s="27">
        <v>400000</v>
      </c>
      <c r="M11" s="27">
        <v>10000</v>
      </c>
    </row>
    <row r="12" spans="1:20" ht="16.5" customHeight="1" x14ac:dyDescent="0.45">
      <c r="A12" s="6" t="s">
        <v>5</v>
      </c>
      <c r="B12" s="3" t="s">
        <v>75</v>
      </c>
      <c r="C12" s="3" t="s">
        <v>42</v>
      </c>
      <c r="D12" s="3" t="str">
        <f t="shared" si="0"/>
        <v>高齢者施設等入所施設特定施設入居者生活介護</v>
      </c>
      <c r="E12" s="4">
        <v>1200</v>
      </c>
      <c r="F12" s="26" t="s">
        <v>72</v>
      </c>
      <c r="G12" s="26" t="s">
        <v>83</v>
      </c>
      <c r="H12" s="26">
        <v>200000</v>
      </c>
      <c r="I12" s="26">
        <v>10000</v>
      </c>
      <c r="J12" s="26">
        <v>400000</v>
      </c>
      <c r="K12" s="26">
        <v>10000</v>
      </c>
      <c r="L12" s="27">
        <v>400000</v>
      </c>
      <c r="M12" s="27">
        <v>10000</v>
      </c>
    </row>
    <row r="13" spans="1:20" ht="16.5" customHeight="1" x14ac:dyDescent="0.45">
      <c r="A13" s="6" t="s">
        <v>5</v>
      </c>
      <c r="B13" s="3" t="s">
        <v>75</v>
      </c>
      <c r="C13" s="3" t="s">
        <v>43</v>
      </c>
      <c r="D13" s="3" t="str">
        <f t="shared" si="0"/>
        <v>高齢者施設等入所施設認知症対応型共同生活介護(ＧＨ)</v>
      </c>
      <c r="E13" s="22">
        <v>1200</v>
      </c>
      <c r="F13" s="26" t="s">
        <v>77</v>
      </c>
      <c r="G13" s="26" t="s">
        <v>83</v>
      </c>
      <c r="H13" s="26">
        <v>200000</v>
      </c>
      <c r="I13" s="26">
        <v>10000</v>
      </c>
      <c r="J13" s="26">
        <v>200000</v>
      </c>
      <c r="K13" s="26">
        <v>10000</v>
      </c>
      <c r="L13" s="27">
        <v>200000</v>
      </c>
      <c r="M13" s="27">
        <v>10000</v>
      </c>
    </row>
    <row r="14" spans="1:20" ht="16.5" customHeight="1" x14ac:dyDescent="0.45">
      <c r="A14" s="6" t="s">
        <v>5</v>
      </c>
      <c r="B14" s="3" t="s">
        <v>74</v>
      </c>
      <c r="C14" s="3" t="s">
        <v>64</v>
      </c>
      <c r="D14" s="3" t="str">
        <f t="shared" si="0"/>
        <v>高齢者施設等入所施設小規模多機能型居宅介護(宿泊)</v>
      </c>
      <c r="E14" s="22">
        <v>1200</v>
      </c>
      <c r="F14" s="26" t="s">
        <v>78</v>
      </c>
      <c r="G14" s="26" t="s">
        <v>83</v>
      </c>
      <c r="H14" s="26">
        <v>0</v>
      </c>
      <c r="I14" s="26">
        <v>0</v>
      </c>
      <c r="J14" s="26">
        <v>0</v>
      </c>
      <c r="K14" s="26">
        <v>0</v>
      </c>
      <c r="L14" s="27">
        <v>0</v>
      </c>
      <c r="M14" s="27">
        <v>0</v>
      </c>
    </row>
    <row r="15" spans="1:20" ht="16.5" customHeight="1" x14ac:dyDescent="0.45">
      <c r="A15" s="6" t="s">
        <v>5</v>
      </c>
      <c r="B15" s="3" t="s">
        <v>74</v>
      </c>
      <c r="C15" s="5" t="s">
        <v>65</v>
      </c>
      <c r="D15" s="3" t="str">
        <f t="shared" si="0"/>
        <v>高齢者施設等入所施設看護小規模多機能型居宅介護(宿泊)</v>
      </c>
      <c r="E15" s="22">
        <v>1200</v>
      </c>
      <c r="F15" s="26" t="s">
        <v>78</v>
      </c>
      <c r="G15" s="26" t="s">
        <v>83</v>
      </c>
      <c r="H15" s="26">
        <v>0</v>
      </c>
      <c r="I15" s="26">
        <v>0</v>
      </c>
      <c r="J15" s="26">
        <v>0</v>
      </c>
      <c r="K15" s="26">
        <v>0</v>
      </c>
      <c r="L15" s="27">
        <v>0</v>
      </c>
      <c r="M15" s="27">
        <v>0</v>
      </c>
    </row>
    <row r="16" spans="1:20" ht="16.5" customHeight="1" x14ac:dyDescent="0.45">
      <c r="A16" s="6" t="s">
        <v>5</v>
      </c>
      <c r="B16" s="3" t="s">
        <v>7</v>
      </c>
      <c r="C16" s="3" t="s">
        <v>46</v>
      </c>
      <c r="D16" s="3" t="str">
        <f t="shared" si="0"/>
        <v>高齢者施設等通所施設通所介護</v>
      </c>
      <c r="E16" s="22">
        <v>400</v>
      </c>
      <c r="F16" s="26" t="s">
        <v>7</v>
      </c>
      <c r="G16" s="26"/>
      <c r="H16" s="26">
        <v>120000</v>
      </c>
      <c r="I16" s="26">
        <v>0</v>
      </c>
      <c r="J16" s="26">
        <v>120000</v>
      </c>
      <c r="K16" s="26">
        <v>0</v>
      </c>
      <c r="L16" s="27">
        <v>120000</v>
      </c>
      <c r="M16" s="27">
        <v>0</v>
      </c>
    </row>
    <row r="17" spans="1:13" ht="16.5" customHeight="1" x14ac:dyDescent="0.45">
      <c r="A17" s="6" t="s">
        <v>5</v>
      </c>
      <c r="B17" s="3" t="s">
        <v>7</v>
      </c>
      <c r="C17" s="3" t="s">
        <v>87</v>
      </c>
      <c r="D17" s="3" t="str">
        <f t="shared" si="0"/>
        <v>高齢者施設等通所施設通所リハビリテーション(一般指定)</v>
      </c>
      <c r="E17" s="22">
        <v>400</v>
      </c>
      <c r="F17" s="26" t="s">
        <v>7</v>
      </c>
      <c r="G17" s="26"/>
      <c r="H17" s="26">
        <v>120000</v>
      </c>
      <c r="I17" s="26">
        <v>0</v>
      </c>
      <c r="J17" s="26">
        <v>120000</v>
      </c>
      <c r="K17" s="26">
        <v>0</v>
      </c>
      <c r="L17" s="27">
        <v>120000</v>
      </c>
      <c r="M17" s="27">
        <v>0</v>
      </c>
    </row>
    <row r="18" spans="1:13" ht="16.5" customHeight="1" x14ac:dyDescent="0.45">
      <c r="A18" s="6" t="s">
        <v>84</v>
      </c>
      <c r="B18" s="3" t="s">
        <v>85</v>
      </c>
      <c r="C18" s="3" t="s">
        <v>86</v>
      </c>
      <c r="D18" s="3" t="str">
        <f t="shared" si="0"/>
        <v>高齢者施設等通所施設通所リハビリテーション(みなし指定)</v>
      </c>
      <c r="E18" s="22">
        <v>400</v>
      </c>
      <c r="F18" s="26" t="s">
        <v>85</v>
      </c>
      <c r="G18" s="26"/>
      <c r="H18" s="26">
        <v>0</v>
      </c>
      <c r="I18" s="26">
        <v>0</v>
      </c>
      <c r="J18" s="26">
        <v>0</v>
      </c>
      <c r="K18" s="26">
        <v>0</v>
      </c>
      <c r="L18" s="27">
        <v>0</v>
      </c>
      <c r="M18" s="27">
        <v>0</v>
      </c>
    </row>
    <row r="19" spans="1:13" ht="16.5" customHeight="1" x14ac:dyDescent="0.45">
      <c r="A19" s="6" t="s">
        <v>5</v>
      </c>
      <c r="B19" s="3" t="s">
        <v>7</v>
      </c>
      <c r="C19" s="3" t="s">
        <v>66</v>
      </c>
      <c r="D19" s="3" t="str">
        <f t="shared" si="0"/>
        <v>高齢者施設等通所施設小規模多機能型居宅介護(通い)</v>
      </c>
      <c r="E19" s="22">
        <v>400</v>
      </c>
      <c r="F19" s="26" t="s">
        <v>7</v>
      </c>
      <c r="G19" s="26"/>
      <c r="H19" s="26">
        <v>120000</v>
      </c>
      <c r="I19" s="26">
        <v>0</v>
      </c>
      <c r="J19" s="26">
        <v>120000</v>
      </c>
      <c r="K19" s="26">
        <v>0</v>
      </c>
      <c r="L19" s="27">
        <v>120000</v>
      </c>
      <c r="M19" s="27">
        <v>0</v>
      </c>
    </row>
    <row r="20" spans="1:13" ht="16.5" customHeight="1" x14ac:dyDescent="0.45">
      <c r="A20" s="6" t="s">
        <v>5</v>
      </c>
      <c r="B20" s="3" t="s">
        <v>7</v>
      </c>
      <c r="C20" s="3" t="s">
        <v>67</v>
      </c>
      <c r="D20" s="3" t="str">
        <f t="shared" si="0"/>
        <v>高齢者施設等通所施設看護小規模多機能型居宅介護(通い)</v>
      </c>
      <c r="E20" s="22">
        <v>400</v>
      </c>
      <c r="F20" s="26" t="s">
        <v>7</v>
      </c>
      <c r="G20" s="26"/>
      <c r="H20" s="26">
        <v>120000</v>
      </c>
      <c r="I20" s="26">
        <v>0</v>
      </c>
      <c r="J20" s="26">
        <v>120000</v>
      </c>
      <c r="K20" s="26">
        <v>0</v>
      </c>
      <c r="L20" s="27">
        <v>120000</v>
      </c>
      <c r="M20" s="27">
        <v>0</v>
      </c>
    </row>
    <row r="21" spans="1:13" ht="16.5" customHeight="1" x14ac:dyDescent="0.45">
      <c r="A21" s="6" t="s">
        <v>5</v>
      </c>
      <c r="B21" s="3" t="s">
        <v>7</v>
      </c>
      <c r="C21" s="3" t="s">
        <v>47</v>
      </c>
      <c r="D21" s="3" t="str">
        <f t="shared" si="0"/>
        <v>高齢者施設等通所施設認知症対応型通所介護</v>
      </c>
      <c r="E21" s="22">
        <v>400</v>
      </c>
      <c r="F21" s="26" t="s">
        <v>7</v>
      </c>
      <c r="G21" s="26"/>
      <c r="H21" s="26">
        <v>120000</v>
      </c>
      <c r="I21" s="26">
        <v>0</v>
      </c>
      <c r="J21" s="26">
        <v>120000</v>
      </c>
      <c r="K21" s="26">
        <v>0</v>
      </c>
      <c r="L21" s="27">
        <v>120000</v>
      </c>
      <c r="M21" s="27">
        <v>0</v>
      </c>
    </row>
    <row r="22" spans="1:13" ht="16.5" customHeight="1" x14ac:dyDescent="0.45">
      <c r="A22" s="6" t="s">
        <v>5</v>
      </c>
      <c r="B22" s="3" t="s">
        <v>7</v>
      </c>
      <c r="C22" s="3" t="s">
        <v>48</v>
      </c>
      <c r="D22" s="3" t="str">
        <f t="shared" si="0"/>
        <v>高齢者施設等通所施設地域密着型通所介護</v>
      </c>
      <c r="E22" s="4">
        <v>400</v>
      </c>
      <c r="F22" s="26" t="s">
        <v>7</v>
      </c>
      <c r="G22" s="26"/>
      <c r="H22" s="26">
        <v>120000</v>
      </c>
      <c r="I22" s="26">
        <v>0</v>
      </c>
      <c r="J22" s="26">
        <v>120000</v>
      </c>
      <c r="K22" s="26">
        <v>0</v>
      </c>
      <c r="L22" s="27">
        <v>120000</v>
      </c>
      <c r="M22" s="27">
        <v>0</v>
      </c>
    </row>
    <row r="23" spans="1:13" ht="16.5" customHeight="1" x14ac:dyDescent="0.45">
      <c r="A23" s="6" t="s">
        <v>5</v>
      </c>
      <c r="B23" s="3" t="s">
        <v>7</v>
      </c>
      <c r="C23" s="3" t="s">
        <v>68</v>
      </c>
      <c r="D23" s="3" t="str">
        <f t="shared" si="0"/>
        <v>高齢者施設等通所施設第１号通所事業所</v>
      </c>
      <c r="E23" s="4">
        <v>400</v>
      </c>
      <c r="F23" s="26" t="s">
        <v>7</v>
      </c>
      <c r="G23" s="26"/>
      <c r="H23" s="26">
        <v>0</v>
      </c>
      <c r="I23" s="26">
        <v>0</v>
      </c>
      <c r="J23" s="26">
        <v>0</v>
      </c>
      <c r="K23" s="26">
        <v>0</v>
      </c>
      <c r="L23" s="27">
        <v>0</v>
      </c>
      <c r="M23" s="27">
        <v>0</v>
      </c>
    </row>
    <row r="24" spans="1:13" ht="16.5" customHeight="1" x14ac:dyDescent="0.45">
      <c r="A24" s="6" t="s">
        <v>14</v>
      </c>
      <c r="B24" s="3" t="s">
        <v>75</v>
      </c>
      <c r="C24" s="3" t="s">
        <v>8</v>
      </c>
      <c r="D24" s="3" t="str">
        <f t="shared" si="0"/>
        <v>障害福祉施設等入所施設施設入所支援</v>
      </c>
      <c r="E24" s="4">
        <v>1200</v>
      </c>
      <c r="F24" s="26" t="s">
        <v>58</v>
      </c>
      <c r="G24" s="26" t="s">
        <v>81</v>
      </c>
      <c r="H24" s="26">
        <v>200000</v>
      </c>
      <c r="I24" s="26">
        <v>10000</v>
      </c>
      <c r="J24" s="26">
        <v>200000</v>
      </c>
      <c r="K24" s="26">
        <v>10000</v>
      </c>
      <c r="L24" s="27">
        <v>200000</v>
      </c>
      <c r="M24" s="27">
        <v>10000</v>
      </c>
    </row>
    <row r="25" spans="1:13" ht="16.5" customHeight="1" x14ac:dyDescent="0.45">
      <c r="A25" s="6" t="s">
        <v>14</v>
      </c>
      <c r="B25" s="6" t="s">
        <v>75</v>
      </c>
      <c r="C25" s="6" t="s">
        <v>9</v>
      </c>
      <c r="D25" s="3" t="str">
        <f t="shared" si="0"/>
        <v>障害福祉施設等入所施設共同生活援助</v>
      </c>
      <c r="E25" s="4">
        <v>800</v>
      </c>
      <c r="F25" s="26" t="s">
        <v>76</v>
      </c>
      <c r="G25" s="26" t="s">
        <v>82</v>
      </c>
      <c r="H25" s="27">
        <v>200000</v>
      </c>
      <c r="I25" s="27">
        <v>10000</v>
      </c>
      <c r="J25" s="27">
        <v>400000</v>
      </c>
      <c r="K25" s="27">
        <v>10000</v>
      </c>
      <c r="L25" s="27">
        <v>0</v>
      </c>
      <c r="M25" s="27">
        <v>0</v>
      </c>
    </row>
    <row r="26" spans="1:13" ht="16.5" customHeight="1" x14ac:dyDescent="0.45">
      <c r="A26" s="6" t="s">
        <v>14</v>
      </c>
      <c r="B26" s="6" t="s">
        <v>75</v>
      </c>
      <c r="C26" s="6" t="s">
        <v>10</v>
      </c>
      <c r="D26" s="3" t="str">
        <f t="shared" si="0"/>
        <v>障害福祉施設等入所施設福祉型障害児入所施設</v>
      </c>
      <c r="E26" s="4">
        <v>1200</v>
      </c>
      <c r="F26" s="26" t="s">
        <v>76</v>
      </c>
      <c r="G26" s="26" t="s">
        <v>80</v>
      </c>
      <c r="H26" s="27">
        <v>200000</v>
      </c>
      <c r="I26" s="27">
        <v>10000</v>
      </c>
      <c r="J26" s="27">
        <v>200000</v>
      </c>
      <c r="K26" s="27">
        <v>10000</v>
      </c>
      <c r="L26" s="27">
        <v>200000</v>
      </c>
      <c r="M26" s="27">
        <v>10000</v>
      </c>
    </row>
    <row r="27" spans="1:13" ht="16.5" customHeight="1" x14ac:dyDescent="0.45">
      <c r="A27" s="6" t="s">
        <v>14</v>
      </c>
      <c r="B27" s="6" t="s">
        <v>75</v>
      </c>
      <c r="C27" s="6" t="s">
        <v>11</v>
      </c>
      <c r="D27" s="3" t="str">
        <f t="shared" si="0"/>
        <v>障害福祉施設等入所施設医療型障害児入所施設</v>
      </c>
      <c r="E27" s="4">
        <v>1200</v>
      </c>
      <c r="F27" s="26" t="s">
        <v>76</v>
      </c>
      <c r="G27" s="26" t="s">
        <v>80</v>
      </c>
      <c r="H27" s="27">
        <v>200000</v>
      </c>
      <c r="I27" s="27">
        <v>10000</v>
      </c>
      <c r="J27" s="27">
        <v>400000</v>
      </c>
      <c r="K27" s="27">
        <v>10000</v>
      </c>
      <c r="L27" s="27">
        <v>1500000</v>
      </c>
      <c r="M27" s="27">
        <v>10000</v>
      </c>
    </row>
    <row r="28" spans="1:13" ht="16.5" customHeight="1" x14ac:dyDescent="0.45">
      <c r="A28" s="6" t="s">
        <v>14</v>
      </c>
      <c r="B28" s="6" t="s">
        <v>75</v>
      </c>
      <c r="C28" s="6" t="s">
        <v>12</v>
      </c>
      <c r="D28" s="3" t="str">
        <f t="shared" si="0"/>
        <v>障害福祉施設等入所施設短期入所</v>
      </c>
      <c r="E28" s="4">
        <v>1200</v>
      </c>
      <c r="F28" s="26" t="s">
        <v>76</v>
      </c>
      <c r="G28" s="26" t="s">
        <v>80</v>
      </c>
      <c r="H28" s="27">
        <v>200000</v>
      </c>
      <c r="I28" s="27">
        <v>10000</v>
      </c>
      <c r="J28" s="27">
        <v>200000</v>
      </c>
      <c r="K28" s="27">
        <v>10000</v>
      </c>
      <c r="L28" s="27">
        <v>200000</v>
      </c>
      <c r="M28" s="27">
        <v>10000</v>
      </c>
    </row>
    <row r="29" spans="1:13" ht="16.5" customHeight="1" x14ac:dyDescent="0.45">
      <c r="A29" s="6" t="s">
        <v>14</v>
      </c>
      <c r="B29" s="6" t="s">
        <v>75</v>
      </c>
      <c r="C29" s="6" t="s">
        <v>13</v>
      </c>
      <c r="D29" s="3" t="str">
        <f t="shared" si="0"/>
        <v>障害福祉施設等入所施設救護施設</v>
      </c>
      <c r="E29" s="4">
        <v>1200</v>
      </c>
      <c r="F29" s="26" t="s">
        <v>76</v>
      </c>
      <c r="G29" s="26" t="s">
        <v>80</v>
      </c>
      <c r="H29" s="27">
        <v>200000</v>
      </c>
      <c r="I29" s="27">
        <v>10000</v>
      </c>
      <c r="J29" s="27">
        <v>200000</v>
      </c>
      <c r="K29" s="27">
        <v>10000</v>
      </c>
      <c r="L29" s="27">
        <v>200000</v>
      </c>
      <c r="M29" s="27">
        <v>10000</v>
      </c>
    </row>
    <row r="30" spans="1:13" ht="16.5" customHeight="1" x14ac:dyDescent="0.45">
      <c r="A30" s="6" t="s">
        <v>14</v>
      </c>
      <c r="B30" s="6" t="s">
        <v>75</v>
      </c>
      <c r="C30" s="6" t="s">
        <v>17</v>
      </c>
      <c r="D30" s="3" t="str">
        <f t="shared" si="0"/>
        <v>障害福祉施設等入所施設宿泊型自立訓練</v>
      </c>
      <c r="E30" s="4">
        <v>800</v>
      </c>
      <c r="F30" s="26" t="s">
        <v>76</v>
      </c>
      <c r="G30" s="26" t="s">
        <v>82</v>
      </c>
      <c r="H30" s="27">
        <v>120000</v>
      </c>
      <c r="I30" s="27">
        <v>0</v>
      </c>
      <c r="J30" s="27">
        <v>120000</v>
      </c>
      <c r="K30" s="27">
        <v>0</v>
      </c>
      <c r="L30" s="27">
        <v>120000</v>
      </c>
      <c r="M30" s="27">
        <v>0</v>
      </c>
    </row>
    <row r="31" spans="1:13" ht="16.5" customHeight="1" x14ac:dyDescent="0.45">
      <c r="A31" s="6" t="s">
        <v>14</v>
      </c>
      <c r="B31" s="6" t="s">
        <v>75</v>
      </c>
      <c r="C31" s="6" t="s">
        <v>50</v>
      </c>
      <c r="D31" s="3" t="str">
        <f t="shared" si="0"/>
        <v>障害福祉施設等入所施設福祉ホーム</v>
      </c>
      <c r="E31" s="4">
        <v>800</v>
      </c>
      <c r="F31" s="26" t="s">
        <v>72</v>
      </c>
      <c r="G31" s="26" t="s">
        <v>82</v>
      </c>
      <c r="H31" s="28">
        <v>0</v>
      </c>
      <c r="I31" s="28">
        <v>0</v>
      </c>
      <c r="J31" s="28">
        <v>0</v>
      </c>
      <c r="K31" s="28">
        <v>0</v>
      </c>
      <c r="L31" s="28">
        <v>0</v>
      </c>
      <c r="M31" s="28">
        <v>0</v>
      </c>
    </row>
    <row r="32" spans="1:13" ht="16.5" customHeight="1" x14ac:dyDescent="0.45">
      <c r="A32" s="6" t="s">
        <v>14</v>
      </c>
      <c r="B32" s="6" t="s">
        <v>7</v>
      </c>
      <c r="C32" s="6" t="s">
        <v>13</v>
      </c>
      <c r="D32" s="3" t="str">
        <f t="shared" si="0"/>
        <v>障害福祉施設等通所施設救護施設</v>
      </c>
      <c r="E32" s="4">
        <v>400</v>
      </c>
      <c r="F32" s="26" t="s">
        <v>7</v>
      </c>
      <c r="G32" s="26"/>
      <c r="H32" s="27">
        <v>0</v>
      </c>
      <c r="I32" s="27">
        <v>0</v>
      </c>
      <c r="J32" s="27">
        <v>0</v>
      </c>
      <c r="K32" s="27">
        <v>0</v>
      </c>
      <c r="L32" s="27">
        <v>0</v>
      </c>
      <c r="M32" s="27">
        <v>0</v>
      </c>
    </row>
    <row r="33" spans="1:13" ht="16.5" customHeight="1" x14ac:dyDescent="0.45">
      <c r="A33" s="6" t="s">
        <v>14</v>
      </c>
      <c r="B33" s="6" t="s">
        <v>7</v>
      </c>
      <c r="C33" s="6" t="s">
        <v>15</v>
      </c>
      <c r="D33" s="3" t="str">
        <f t="shared" si="0"/>
        <v>障害福祉施設等通所施設療養介護</v>
      </c>
      <c r="E33" s="4">
        <v>400</v>
      </c>
      <c r="F33" s="26" t="s">
        <v>7</v>
      </c>
      <c r="G33" s="26"/>
      <c r="H33" s="27">
        <v>120000</v>
      </c>
      <c r="I33" s="27">
        <v>0</v>
      </c>
      <c r="J33" s="27">
        <v>120000</v>
      </c>
      <c r="K33" s="27">
        <v>0</v>
      </c>
      <c r="L33" s="27">
        <v>120000</v>
      </c>
      <c r="M33" s="27">
        <v>0</v>
      </c>
    </row>
    <row r="34" spans="1:13" ht="16.5" customHeight="1" x14ac:dyDescent="0.45">
      <c r="A34" s="6" t="s">
        <v>14</v>
      </c>
      <c r="B34" s="6" t="s">
        <v>7</v>
      </c>
      <c r="C34" s="6" t="s">
        <v>16</v>
      </c>
      <c r="D34" s="3" t="str">
        <f t="shared" si="0"/>
        <v>障害福祉施設等通所施設生活介護</v>
      </c>
      <c r="E34" s="4">
        <v>400</v>
      </c>
      <c r="F34" s="26" t="s">
        <v>7</v>
      </c>
      <c r="G34" s="26"/>
      <c r="H34" s="27">
        <v>120000</v>
      </c>
      <c r="I34" s="27">
        <v>0</v>
      </c>
      <c r="J34" s="27">
        <v>120000</v>
      </c>
      <c r="K34" s="27">
        <v>0</v>
      </c>
      <c r="L34" s="27">
        <v>120000</v>
      </c>
      <c r="M34" s="27">
        <v>0</v>
      </c>
    </row>
    <row r="35" spans="1:13" ht="16.5" customHeight="1" x14ac:dyDescent="0.45">
      <c r="A35" s="20" t="s">
        <v>14</v>
      </c>
      <c r="B35" s="20" t="s">
        <v>7</v>
      </c>
      <c r="C35" s="20" t="s">
        <v>69</v>
      </c>
      <c r="D35" s="21" t="str">
        <f t="shared" si="0"/>
        <v>障害福祉施設等通所施設自立訓練(生活)</v>
      </c>
      <c r="E35" s="22">
        <v>400</v>
      </c>
      <c r="F35" s="26" t="s">
        <v>7</v>
      </c>
      <c r="G35" s="26"/>
      <c r="H35" s="27">
        <v>120000</v>
      </c>
      <c r="I35" s="27">
        <v>0</v>
      </c>
      <c r="J35" s="27">
        <v>120000</v>
      </c>
      <c r="K35" s="27">
        <v>0</v>
      </c>
      <c r="L35" s="27">
        <v>120000</v>
      </c>
      <c r="M35" s="27">
        <v>0</v>
      </c>
    </row>
    <row r="36" spans="1:13" ht="16.5" customHeight="1" x14ac:dyDescent="0.45">
      <c r="A36" s="20" t="s">
        <v>14</v>
      </c>
      <c r="B36" s="20" t="s">
        <v>7</v>
      </c>
      <c r="C36" s="20" t="s">
        <v>70</v>
      </c>
      <c r="D36" s="21" t="str">
        <f t="shared" si="0"/>
        <v>障害福祉施設等通所施設自立訓練(機能)</v>
      </c>
      <c r="E36" s="22">
        <v>400</v>
      </c>
      <c r="F36" s="26" t="s">
        <v>7</v>
      </c>
      <c r="G36" s="26"/>
      <c r="H36" s="27">
        <v>120000</v>
      </c>
      <c r="I36" s="27">
        <v>0</v>
      </c>
      <c r="J36" s="27">
        <v>120000</v>
      </c>
      <c r="K36" s="27">
        <v>0</v>
      </c>
      <c r="L36" s="27">
        <v>120000</v>
      </c>
      <c r="M36" s="27">
        <v>0</v>
      </c>
    </row>
    <row r="37" spans="1:13" ht="16.5" customHeight="1" x14ac:dyDescent="0.45">
      <c r="A37" s="20" t="s">
        <v>14</v>
      </c>
      <c r="B37" s="20" t="s">
        <v>7</v>
      </c>
      <c r="C37" s="20" t="s">
        <v>18</v>
      </c>
      <c r="D37" s="21" t="str">
        <f t="shared" si="0"/>
        <v>障害福祉施設等通所施設就労移行支援</v>
      </c>
      <c r="E37" s="22">
        <v>400</v>
      </c>
      <c r="F37" s="26" t="s">
        <v>7</v>
      </c>
      <c r="G37" s="26"/>
      <c r="H37" s="27">
        <v>120000</v>
      </c>
      <c r="I37" s="27">
        <v>0</v>
      </c>
      <c r="J37" s="27">
        <v>120000</v>
      </c>
      <c r="K37" s="27">
        <v>0</v>
      </c>
      <c r="L37" s="27">
        <v>120000</v>
      </c>
      <c r="M37" s="27">
        <v>0</v>
      </c>
    </row>
    <row r="38" spans="1:13" ht="16.5" customHeight="1" x14ac:dyDescent="0.45">
      <c r="A38" s="20" t="s">
        <v>14</v>
      </c>
      <c r="B38" s="20" t="s">
        <v>7</v>
      </c>
      <c r="C38" s="20" t="s">
        <v>19</v>
      </c>
      <c r="D38" s="21" t="str">
        <f t="shared" si="0"/>
        <v>障害福祉施設等通所施設就労継続支援A 型</v>
      </c>
      <c r="E38" s="22">
        <v>400</v>
      </c>
      <c r="F38" s="26" t="s">
        <v>7</v>
      </c>
      <c r="G38" s="26"/>
      <c r="H38" s="27">
        <v>120000</v>
      </c>
      <c r="I38" s="27">
        <v>0</v>
      </c>
      <c r="J38" s="27">
        <v>120000</v>
      </c>
      <c r="K38" s="27">
        <v>0</v>
      </c>
      <c r="L38" s="27">
        <v>120000</v>
      </c>
      <c r="M38" s="27">
        <v>0</v>
      </c>
    </row>
    <row r="39" spans="1:13" ht="16.5" customHeight="1" x14ac:dyDescent="0.45">
      <c r="A39" s="20" t="s">
        <v>14</v>
      </c>
      <c r="B39" s="20" t="s">
        <v>7</v>
      </c>
      <c r="C39" s="20" t="s">
        <v>20</v>
      </c>
      <c r="D39" s="21" t="str">
        <f t="shared" si="0"/>
        <v>障害福祉施設等通所施設就労継続支援B 型</v>
      </c>
      <c r="E39" s="22">
        <v>400</v>
      </c>
      <c r="F39" s="26" t="s">
        <v>7</v>
      </c>
      <c r="G39" s="26"/>
      <c r="H39" s="27">
        <v>120000</v>
      </c>
      <c r="I39" s="27">
        <v>0</v>
      </c>
      <c r="J39" s="27">
        <v>120000</v>
      </c>
      <c r="K39" s="27">
        <v>0</v>
      </c>
      <c r="L39" s="27">
        <v>120000</v>
      </c>
      <c r="M39" s="27">
        <v>0</v>
      </c>
    </row>
    <row r="40" spans="1:13" ht="16.5" customHeight="1" x14ac:dyDescent="0.45">
      <c r="A40" s="20" t="s">
        <v>14</v>
      </c>
      <c r="B40" s="20" t="s">
        <v>7</v>
      </c>
      <c r="C40" s="20" t="s">
        <v>71</v>
      </c>
      <c r="D40" s="21" t="str">
        <f t="shared" si="0"/>
        <v>障害福祉施設等通所施設児童発達支援(福祉型・医療型)</v>
      </c>
      <c r="E40" s="22">
        <v>400</v>
      </c>
      <c r="F40" s="26" t="s">
        <v>7</v>
      </c>
      <c r="G40" s="26"/>
      <c r="H40" s="27">
        <v>120000</v>
      </c>
      <c r="I40" s="27">
        <v>0</v>
      </c>
      <c r="J40" s="27">
        <v>120000</v>
      </c>
      <c r="K40" s="27">
        <v>0</v>
      </c>
      <c r="L40" s="27">
        <v>120000</v>
      </c>
      <c r="M40" s="27">
        <v>0</v>
      </c>
    </row>
    <row r="41" spans="1:13" ht="16.5" customHeight="1" x14ac:dyDescent="0.45">
      <c r="A41" s="20" t="s">
        <v>14</v>
      </c>
      <c r="B41" s="20" t="s">
        <v>7</v>
      </c>
      <c r="C41" s="20" t="s">
        <v>49</v>
      </c>
      <c r="D41" s="21" t="str">
        <f t="shared" si="0"/>
        <v>障害福祉施設等通所施設放課後等デイサービス</v>
      </c>
      <c r="E41" s="22">
        <v>400</v>
      </c>
      <c r="F41" s="26" t="s">
        <v>7</v>
      </c>
      <c r="G41" s="26"/>
      <c r="H41" s="27">
        <v>120000</v>
      </c>
      <c r="I41" s="27">
        <v>0</v>
      </c>
      <c r="J41" s="27">
        <v>120000</v>
      </c>
      <c r="K41" s="27">
        <v>0</v>
      </c>
      <c r="L41" s="27">
        <v>120000</v>
      </c>
      <c r="M41" s="27">
        <v>0</v>
      </c>
    </row>
    <row r="42" spans="1:13" ht="16.5" customHeight="1" x14ac:dyDescent="0.45">
      <c r="A42" s="20" t="s">
        <v>14</v>
      </c>
      <c r="B42" s="20" t="s">
        <v>7</v>
      </c>
      <c r="C42" s="20" t="s">
        <v>51</v>
      </c>
      <c r="D42" s="21" t="str">
        <f t="shared" si="0"/>
        <v>障害福祉施設等通所施設地域活動支援センター</v>
      </c>
      <c r="E42" s="22">
        <v>400</v>
      </c>
      <c r="F42" s="26" t="s">
        <v>7</v>
      </c>
      <c r="G42" s="26"/>
      <c r="H42" s="27">
        <v>0</v>
      </c>
      <c r="I42" s="27">
        <v>0</v>
      </c>
      <c r="J42" s="27">
        <v>0</v>
      </c>
      <c r="K42" s="27">
        <v>0</v>
      </c>
      <c r="L42" s="27">
        <v>0</v>
      </c>
      <c r="M42" s="27">
        <v>0</v>
      </c>
    </row>
    <row r="43" spans="1:13" ht="16.5" customHeight="1" x14ac:dyDescent="0.45">
      <c r="A43" s="6" t="s">
        <v>14</v>
      </c>
      <c r="B43" s="6" t="s">
        <v>7</v>
      </c>
      <c r="C43" s="6" t="s">
        <v>52</v>
      </c>
      <c r="D43" s="3" t="str">
        <f t="shared" si="0"/>
        <v>障害福祉施設等通所施設小規模作業所</v>
      </c>
      <c r="E43" s="4">
        <v>400</v>
      </c>
      <c r="F43" s="26" t="s">
        <v>7</v>
      </c>
      <c r="G43" s="26"/>
      <c r="H43" s="27">
        <v>0</v>
      </c>
      <c r="I43" s="27">
        <v>0</v>
      </c>
      <c r="J43" s="27">
        <v>0</v>
      </c>
      <c r="K43" s="27">
        <v>0</v>
      </c>
      <c r="L43" s="27">
        <v>0</v>
      </c>
      <c r="M43" s="27">
        <v>0</v>
      </c>
    </row>
    <row r="44" spans="1:13" ht="16.5" customHeight="1" x14ac:dyDescent="0.45">
      <c r="A44" s="6" t="s">
        <v>14</v>
      </c>
      <c r="B44" s="6" t="s">
        <v>7</v>
      </c>
      <c r="C44" s="6" t="s">
        <v>53</v>
      </c>
      <c r="D44" s="3" t="str">
        <f t="shared" si="0"/>
        <v>障害福祉施設等通所施設日中一時支援事業所</v>
      </c>
      <c r="E44" s="4">
        <v>400</v>
      </c>
      <c r="F44" s="26" t="s">
        <v>7</v>
      </c>
      <c r="G44" s="26"/>
      <c r="H44" s="28">
        <v>0</v>
      </c>
      <c r="I44" s="28">
        <v>0</v>
      </c>
      <c r="J44" s="28">
        <v>0</v>
      </c>
      <c r="K44" s="28">
        <v>0</v>
      </c>
      <c r="L44" s="28">
        <v>0</v>
      </c>
      <c r="M44" s="28">
        <v>0</v>
      </c>
    </row>
  </sheetData>
  <autoFilter ref="A3:M43" xr:uid="{00000000-0009-0000-0000-000002000000}"/>
  <mergeCells count="4">
    <mergeCell ref="H1:M1"/>
    <mergeCell ref="H2:I2"/>
    <mergeCell ref="J2:K2"/>
    <mergeCell ref="L2:M2"/>
  </mergeCells>
  <phoneticPr fontId="1"/>
  <pageMargins left="0.39370078740157483" right="0.39370078740157483" top="0.59055118110236227"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10</vt:i4>
      </vt:variant>
    </vt:vector>
  </HeadingPairs>
  <TitlesOfParts>
    <vt:vector size="12" baseType="lpstr">
      <vt:lpstr>計算シート</vt:lpstr>
      <vt:lpstr>単価表</vt:lpstr>
      <vt:lpstr>開始日</vt:lpstr>
      <vt:lpstr>高齢者施設等通所施設</vt:lpstr>
      <vt:lpstr>高齢者施設等入所施設</vt:lpstr>
      <vt:lpstr>施設形態</vt:lpstr>
      <vt:lpstr>施設種別</vt:lpstr>
      <vt:lpstr>障害福祉施設等通所施設</vt:lpstr>
      <vt:lpstr>障害福祉施設等入所施設</vt:lpstr>
      <vt:lpstr>食事提供通所施設</vt:lpstr>
      <vt:lpstr>食事提供入所施設</vt:lpstr>
      <vt:lpstr>単価表</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ただ　えつこ</dc:creator>
  <cp:lastModifiedBy>P0151165</cp:lastModifiedBy>
  <cp:lastPrinted>2025-04-09T00:16:00Z</cp:lastPrinted>
  <dcterms:created xsi:type="dcterms:W3CDTF">2023-09-14T04:52:35Z</dcterms:created>
  <dcterms:modified xsi:type="dcterms:W3CDTF">2025-04-09T00:16:05Z</dcterms:modified>
</cp:coreProperties>
</file>