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filterPrivacy="1"/>
  <xr:revisionPtr revIDLastSave="0" documentId="13_ncr:1_{E415FAD0-6784-47E7-89A2-18B6B532A544}" xr6:coauthVersionLast="36" xr6:coauthVersionMax="47" xr10:uidLastSave="{00000000-0000-0000-0000-000000000000}"/>
  <bookViews>
    <workbookView xWindow="-108" yWindow="-108" windowWidth="19416" windowHeight="10296" activeTab="1" xr2:uid="{00000000-000D-0000-FFFF-FFFF00000000}"/>
  </bookViews>
  <sheets>
    <sheet name="電気料金内訳書（購入）" sheetId="5" r:id="rId1"/>
    <sheet name="電気料金内訳書（供給）" sheetId="4" r:id="rId2"/>
  </sheets>
  <definedNames>
    <definedName name="_xlnm.Print_Area" localSheetId="0">'電気料金内訳書（購入）'!$A$1:$H$43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4" l="1"/>
  <c r="I689" i="4" l="1"/>
  <c r="J689" i="4" s="1"/>
  <c r="K689" i="4" s="1"/>
  <c r="I688" i="4"/>
  <c r="J688" i="4" s="1"/>
  <c r="K688" i="4" s="1"/>
  <c r="I687" i="4"/>
  <c r="J687" i="4" s="1"/>
  <c r="K687" i="4" s="1"/>
  <c r="I686" i="4"/>
  <c r="J686" i="4" s="1"/>
  <c r="K686" i="4" s="1"/>
  <c r="I685" i="4"/>
  <c r="J685" i="4" s="1"/>
  <c r="K685" i="4" s="1"/>
  <c r="E684" i="4"/>
  <c r="D684" i="4"/>
  <c r="C684" i="4"/>
  <c r="G684" i="4" s="1"/>
  <c r="K684" i="4" s="1"/>
  <c r="I680" i="4"/>
  <c r="J680" i="4" s="1"/>
  <c r="K680" i="4" s="1"/>
  <c r="I679" i="4"/>
  <c r="J679" i="4" s="1"/>
  <c r="K679" i="4" s="1"/>
  <c r="I678" i="4"/>
  <c r="J678" i="4" s="1"/>
  <c r="K678" i="4" s="1"/>
  <c r="I677" i="4"/>
  <c r="J677" i="4" s="1"/>
  <c r="K677" i="4" s="1"/>
  <c r="I676" i="4"/>
  <c r="J676" i="4" s="1"/>
  <c r="K676" i="4" s="1"/>
  <c r="E675" i="4"/>
  <c r="G675" i="4" s="1"/>
  <c r="K675" i="4" s="1"/>
  <c r="H21" i="5" l="1"/>
  <c r="H22" i="5"/>
  <c r="H23" i="5"/>
  <c r="H27" i="5"/>
  <c r="H28" i="5"/>
  <c r="H29" i="5"/>
  <c r="H30" i="5"/>
  <c r="H31" i="5"/>
  <c r="H32" i="5"/>
  <c r="I851" i="4" l="1"/>
  <c r="I850" i="4"/>
  <c r="I849" i="4"/>
  <c r="I848" i="4"/>
  <c r="I842" i="4"/>
  <c r="I841" i="4"/>
  <c r="I840" i="4"/>
  <c r="I839" i="4"/>
  <c r="E847" i="4"/>
  <c r="E838" i="4"/>
  <c r="I855" i="4"/>
  <c r="I854" i="4"/>
  <c r="I853" i="4"/>
  <c r="I852" i="4"/>
  <c r="I813" i="4"/>
  <c r="I812" i="4"/>
  <c r="I811" i="4"/>
  <c r="I810" i="4"/>
  <c r="I804" i="4"/>
  <c r="I803" i="4"/>
  <c r="I802" i="4"/>
  <c r="I801" i="4"/>
  <c r="E809" i="4"/>
  <c r="E800" i="4"/>
  <c r="I788" i="4"/>
  <c r="I787" i="4"/>
  <c r="I786" i="4"/>
  <c r="I785" i="4"/>
  <c r="I779" i="4"/>
  <c r="I778" i="4"/>
  <c r="I777" i="4"/>
  <c r="I776" i="4"/>
  <c r="E784" i="4"/>
  <c r="E775" i="4"/>
  <c r="I763" i="4"/>
  <c r="I762" i="4"/>
  <c r="I761" i="4"/>
  <c r="I760" i="4"/>
  <c r="I754" i="4"/>
  <c r="I753" i="4"/>
  <c r="I752" i="4"/>
  <c r="I751" i="4"/>
  <c r="E759" i="4"/>
  <c r="E750" i="4"/>
  <c r="E734" i="4"/>
  <c r="E725" i="4"/>
  <c r="E709" i="4"/>
  <c r="E700" i="4"/>
  <c r="I738" i="4"/>
  <c r="I737" i="4"/>
  <c r="I736" i="4"/>
  <c r="I735" i="4"/>
  <c r="I729" i="4"/>
  <c r="I728" i="4"/>
  <c r="I727" i="4"/>
  <c r="I726" i="4"/>
  <c r="I713" i="4"/>
  <c r="I712" i="4"/>
  <c r="I711" i="4"/>
  <c r="I710" i="4"/>
  <c r="I704" i="4"/>
  <c r="I703" i="4"/>
  <c r="I702" i="4"/>
  <c r="I701" i="4"/>
  <c r="I667" i="4"/>
  <c r="I666" i="4"/>
  <c r="I665" i="4"/>
  <c r="I664" i="4"/>
  <c r="I662" i="4"/>
  <c r="I661" i="4"/>
  <c r="I660" i="4"/>
  <c r="I659" i="4"/>
  <c r="E663" i="4"/>
  <c r="E658" i="4"/>
  <c r="I844" i="4" l="1"/>
  <c r="I845" i="4"/>
  <c r="I846" i="4"/>
  <c r="I843" i="4"/>
  <c r="I646" i="4"/>
  <c r="I645" i="4"/>
  <c r="I644" i="4"/>
  <c r="I643" i="4"/>
  <c r="I637" i="4"/>
  <c r="I636" i="4"/>
  <c r="I635" i="4"/>
  <c r="I634" i="4"/>
  <c r="E642" i="4"/>
  <c r="E633" i="4"/>
  <c r="I621" i="4" l="1"/>
  <c r="I620" i="4"/>
  <c r="I619" i="4"/>
  <c r="I618" i="4"/>
  <c r="I612" i="4"/>
  <c r="I611" i="4"/>
  <c r="I610" i="4"/>
  <c r="I609" i="4"/>
  <c r="E617" i="4"/>
  <c r="E608" i="4"/>
  <c r="I613" i="4"/>
  <c r="I276" i="4"/>
  <c r="I275" i="4"/>
  <c r="I274" i="4"/>
  <c r="I273" i="4"/>
  <c r="I267" i="4"/>
  <c r="I266" i="4"/>
  <c r="I265" i="4"/>
  <c r="I264" i="4"/>
  <c r="E272" i="4"/>
  <c r="E263" i="4"/>
  <c r="I251" i="4"/>
  <c r="I250" i="4"/>
  <c r="I249" i="4"/>
  <c r="I248" i="4"/>
  <c r="I242" i="4"/>
  <c r="I241" i="4"/>
  <c r="I240" i="4"/>
  <c r="I239" i="4"/>
  <c r="E247" i="4"/>
  <c r="E238" i="4"/>
  <c r="I226" i="4"/>
  <c r="I225" i="4"/>
  <c r="I224" i="4"/>
  <c r="I223" i="4"/>
  <c r="I217" i="4"/>
  <c r="I216" i="4"/>
  <c r="I215" i="4"/>
  <c r="I214" i="4"/>
  <c r="E222" i="4"/>
  <c r="E213" i="4"/>
  <c r="I692" i="4" l="1"/>
  <c r="J692" i="4" s="1"/>
  <c r="K692" i="4" s="1"/>
  <c r="I683" i="4"/>
  <c r="J683" i="4" s="1"/>
  <c r="K683" i="4" s="1"/>
  <c r="I682" i="4"/>
  <c r="J682" i="4" s="1"/>
  <c r="K682" i="4" s="1"/>
  <c r="I691" i="4"/>
  <c r="J691" i="4" s="1"/>
  <c r="K691" i="4" s="1"/>
  <c r="I681" i="4"/>
  <c r="J681" i="4" s="1"/>
  <c r="K681" i="4" s="1"/>
  <c r="I690" i="4"/>
  <c r="J690" i="4" s="1"/>
  <c r="K690" i="4" s="1"/>
  <c r="I789" i="4"/>
  <c r="I739" i="4"/>
  <c r="I814" i="4"/>
  <c r="I714" i="4"/>
  <c r="I755" i="4"/>
  <c r="I780" i="4"/>
  <c r="I764" i="4"/>
  <c r="I730" i="4"/>
  <c r="I805" i="4"/>
  <c r="I705" i="4"/>
  <c r="I638" i="4"/>
  <c r="I647" i="4"/>
  <c r="I815" i="4"/>
  <c r="I806" i="4"/>
  <c r="I807" i="4"/>
  <c r="I816" i="4"/>
  <c r="I808" i="4"/>
  <c r="I817" i="4"/>
  <c r="I622" i="4"/>
  <c r="I790" i="4"/>
  <c r="I781" i="4"/>
  <c r="I782" i="4"/>
  <c r="J782" i="4" s="1"/>
  <c r="K782" i="4" s="1"/>
  <c r="I791" i="4"/>
  <c r="J791" i="4" s="1"/>
  <c r="K791" i="4" s="1"/>
  <c r="I783" i="4"/>
  <c r="I792" i="4"/>
  <c r="I765" i="4"/>
  <c r="I756" i="4"/>
  <c r="I757" i="4"/>
  <c r="I766" i="4"/>
  <c r="I758" i="4"/>
  <c r="I767" i="4"/>
  <c r="I731" i="4"/>
  <c r="I740" i="4"/>
  <c r="I741" i="4"/>
  <c r="I732" i="4"/>
  <c r="J732" i="4" s="1"/>
  <c r="K732" i="4" s="1"/>
  <c r="I733" i="4"/>
  <c r="I742" i="4"/>
  <c r="I715" i="4"/>
  <c r="I706" i="4"/>
  <c r="I707" i="4"/>
  <c r="I716" i="4"/>
  <c r="I717" i="4"/>
  <c r="I708" i="4"/>
  <c r="I614" i="4"/>
  <c r="I648" i="4"/>
  <c r="I639" i="4"/>
  <c r="I624" i="4"/>
  <c r="I640" i="4"/>
  <c r="J640" i="4" s="1"/>
  <c r="K640" i="4" s="1"/>
  <c r="I649" i="4"/>
  <c r="I625" i="4"/>
  <c r="I641" i="4"/>
  <c r="I650" i="4"/>
  <c r="I615" i="4"/>
  <c r="I623" i="4"/>
  <c r="I616" i="4"/>
  <c r="I201" i="4"/>
  <c r="I200" i="4"/>
  <c r="I199" i="4"/>
  <c r="I198" i="4"/>
  <c r="I192" i="4"/>
  <c r="I191" i="4"/>
  <c r="I190" i="4"/>
  <c r="I189" i="4"/>
  <c r="E197" i="4"/>
  <c r="E188" i="4"/>
  <c r="J812" i="4"/>
  <c r="K812" i="4" s="1"/>
  <c r="J811" i="4"/>
  <c r="K811" i="4" s="1"/>
  <c r="J762" i="4"/>
  <c r="K762" i="4" s="1"/>
  <c r="J761" i="4"/>
  <c r="K761" i="4" s="1"/>
  <c r="J737" i="4"/>
  <c r="K737" i="4" s="1"/>
  <c r="J736" i="4"/>
  <c r="K736" i="4" s="1"/>
  <c r="J275" i="4"/>
  <c r="K275" i="4" s="1"/>
  <c r="J250" i="4"/>
  <c r="K250" i="4" s="1"/>
  <c r="J225" i="4"/>
  <c r="K225" i="4" s="1"/>
  <c r="J712" i="4"/>
  <c r="K712" i="4" s="1"/>
  <c r="J703" i="4"/>
  <c r="K703" i="4" s="1"/>
  <c r="J666" i="4"/>
  <c r="K666" i="4" s="1"/>
  <c r="J665" i="4"/>
  <c r="K665" i="4" s="1"/>
  <c r="J661" i="4"/>
  <c r="K661" i="4" s="1"/>
  <c r="J660" i="4"/>
  <c r="K660" i="4" s="1"/>
  <c r="J854" i="4"/>
  <c r="K854" i="4" s="1"/>
  <c r="J853" i="4"/>
  <c r="K853" i="4" s="1"/>
  <c r="J849" i="4"/>
  <c r="K849" i="4" s="1"/>
  <c r="J845" i="4"/>
  <c r="K845" i="4" s="1"/>
  <c r="J844" i="4"/>
  <c r="K844" i="4" s="1"/>
  <c r="J645" i="4"/>
  <c r="K645" i="4" s="1"/>
  <c r="J644" i="4"/>
  <c r="K644" i="4" s="1"/>
  <c r="J636" i="4"/>
  <c r="K636" i="4" s="1"/>
  <c r="K693" i="4" l="1"/>
  <c r="J702" i="4"/>
  <c r="K702" i="4" s="1"/>
  <c r="J215" i="4"/>
  <c r="K215" i="4" s="1"/>
  <c r="J216" i="4"/>
  <c r="K216" i="4" s="1"/>
  <c r="J753" i="4"/>
  <c r="K753" i="4" s="1"/>
  <c r="J711" i="4"/>
  <c r="K711" i="4" s="1"/>
  <c r="J249" i="4"/>
  <c r="K249" i="4" s="1"/>
  <c r="J786" i="4"/>
  <c r="K786" i="4" s="1"/>
  <c r="J741" i="4"/>
  <c r="K741" i="4" s="1"/>
  <c r="J850" i="4"/>
  <c r="K850" i="4" s="1"/>
  <c r="J648" i="4"/>
  <c r="K648" i="4" s="1"/>
  <c r="J740" i="4"/>
  <c r="K740" i="4" s="1"/>
  <c r="J787" i="4"/>
  <c r="K787" i="4" s="1"/>
  <c r="J790" i="4"/>
  <c r="K790" i="4" s="1"/>
  <c r="J716" i="4"/>
  <c r="K716" i="4" s="1"/>
  <c r="J766" i="4"/>
  <c r="K766" i="4" s="1"/>
  <c r="J816" i="4"/>
  <c r="K816" i="4" s="1"/>
  <c r="J715" i="4"/>
  <c r="K715" i="4" s="1"/>
  <c r="J765" i="4"/>
  <c r="K765" i="4" s="1"/>
  <c r="J649" i="4"/>
  <c r="K649" i="4" s="1"/>
  <c r="J815" i="4"/>
  <c r="K815" i="4" s="1"/>
  <c r="J635" i="4"/>
  <c r="K635" i="4" s="1"/>
  <c r="J639" i="4"/>
  <c r="K639" i="4" s="1"/>
  <c r="J781" i="4"/>
  <c r="K781" i="4" s="1"/>
  <c r="J728" i="4"/>
  <c r="K728" i="4" s="1"/>
  <c r="J778" i="4"/>
  <c r="K778" i="4" s="1"/>
  <c r="J731" i="4"/>
  <c r="K731" i="4" s="1"/>
  <c r="J840" i="4"/>
  <c r="K840" i="4" s="1"/>
  <c r="J752" i="4"/>
  <c r="K752" i="4" s="1"/>
  <c r="J727" i="4"/>
  <c r="K727" i="4" s="1"/>
  <c r="J841" i="4"/>
  <c r="K841" i="4" s="1"/>
  <c r="J707" i="4"/>
  <c r="K707" i="4" s="1"/>
  <c r="J757" i="4"/>
  <c r="K757" i="4" s="1"/>
  <c r="J777" i="4"/>
  <c r="K777" i="4" s="1"/>
  <c r="J802" i="4"/>
  <c r="K802" i="4" s="1"/>
  <c r="J706" i="4"/>
  <c r="K706" i="4" s="1"/>
  <c r="J756" i="4"/>
  <c r="K756" i="4" s="1"/>
  <c r="J807" i="4"/>
  <c r="K807" i="4" s="1"/>
  <c r="J240" i="4"/>
  <c r="K240" i="4" s="1"/>
  <c r="J806" i="4"/>
  <c r="K806" i="4" s="1"/>
  <c r="J803" i="4"/>
  <c r="K803" i="4" s="1"/>
  <c r="J614" i="4"/>
  <c r="K614" i="4" s="1"/>
  <c r="J624" i="4"/>
  <c r="K624" i="4" s="1"/>
  <c r="J274" i="4"/>
  <c r="K274" i="4" s="1"/>
  <c r="J610" i="4"/>
  <c r="K610" i="4" s="1"/>
  <c r="J611" i="4"/>
  <c r="K611" i="4" s="1"/>
  <c r="J615" i="4"/>
  <c r="K615" i="4" s="1"/>
  <c r="J619" i="4"/>
  <c r="K619" i="4" s="1"/>
  <c r="J623" i="4"/>
  <c r="K623" i="4" s="1"/>
  <c r="J224" i="4"/>
  <c r="K224" i="4" s="1"/>
  <c r="J620" i="4"/>
  <c r="K620" i="4" s="1"/>
  <c r="J191" i="4"/>
  <c r="K191" i="4" s="1"/>
  <c r="I277" i="4"/>
  <c r="J277" i="4" s="1"/>
  <c r="K277" i="4" s="1"/>
  <c r="I268" i="4"/>
  <c r="J190" i="4"/>
  <c r="K190" i="4" s="1"/>
  <c r="J266" i="4"/>
  <c r="K266" i="4" s="1"/>
  <c r="J241" i="4"/>
  <c r="K241" i="4" s="1"/>
  <c r="J265" i="4"/>
  <c r="K265" i="4" s="1"/>
  <c r="I271" i="4"/>
  <c r="I280" i="4"/>
  <c r="I269" i="4"/>
  <c r="J269" i="4" s="1"/>
  <c r="K269" i="4" s="1"/>
  <c r="I278" i="4"/>
  <c r="J278" i="4" s="1"/>
  <c r="K278" i="4" s="1"/>
  <c r="I279" i="4"/>
  <c r="J279" i="4" s="1"/>
  <c r="K279" i="4" s="1"/>
  <c r="I270" i="4"/>
  <c r="J270" i="4" s="1"/>
  <c r="K270" i="4" s="1"/>
  <c r="I193" i="4"/>
  <c r="I218" i="4"/>
  <c r="I252" i="4"/>
  <c r="I243" i="4"/>
  <c r="I227" i="4"/>
  <c r="I202" i="4"/>
  <c r="J199" i="4"/>
  <c r="K199" i="4" s="1"/>
  <c r="J200" i="4"/>
  <c r="K200" i="4" s="1"/>
  <c r="I245" i="4"/>
  <c r="J245" i="4" s="1"/>
  <c r="K245" i="4" s="1"/>
  <c r="I254" i="4"/>
  <c r="J254" i="4" s="1"/>
  <c r="K254" i="4" s="1"/>
  <c r="I244" i="4"/>
  <c r="J244" i="4" s="1"/>
  <c r="K244" i="4" s="1"/>
  <c r="I253" i="4"/>
  <c r="J253" i="4" s="1"/>
  <c r="K253" i="4" s="1"/>
  <c r="I246" i="4"/>
  <c r="I255" i="4"/>
  <c r="I196" i="4"/>
  <c r="I221" i="4"/>
  <c r="I230" i="4"/>
  <c r="I195" i="4"/>
  <c r="J195" i="4" s="1"/>
  <c r="K195" i="4" s="1"/>
  <c r="I220" i="4"/>
  <c r="J220" i="4" s="1"/>
  <c r="K220" i="4" s="1"/>
  <c r="I229" i="4"/>
  <c r="J229" i="4" s="1"/>
  <c r="K229" i="4" s="1"/>
  <c r="I194" i="4"/>
  <c r="J194" i="4" s="1"/>
  <c r="K194" i="4" s="1"/>
  <c r="I219" i="4"/>
  <c r="J219" i="4" s="1"/>
  <c r="K219" i="4" s="1"/>
  <c r="I228" i="4"/>
  <c r="J228" i="4" s="1"/>
  <c r="K228" i="4" s="1"/>
  <c r="I204" i="4"/>
  <c r="J204" i="4" s="1"/>
  <c r="K204" i="4" s="1"/>
  <c r="I203" i="4"/>
  <c r="J203" i="4" s="1"/>
  <c r="K203" i="4" s="1"/>
  <c r="I205" i="4"/>
  <c r="K695" i="4" l="1"/>
  <c r="K694" i="4" s="1"/>
  <c r="I1520" i="4"/>
  <c r="I1519" i="4"/>
  <c r="E1518" i="4"/>
  <c r="G1518" i="4" s="1"/>
  <c r="C1518" i="4"/>
  <c r="I1517" i="4"/>
  <c r="I1516" i="4"/>
  <c r="E1515" i="4"/>
  <c r="I1507" i="4"/>
  <c r="I1506" i="4"/>
  <c r="E1505" i="4"/>
  <c r="G1505" i="4" s="1"/>
  <c r="C1505" i="4"/>
  <c r="I1504" i="4"/>
  <c r="I1503" i="4"/>
  <c r="E1502" i="4"/>
  <c r="I1494" i="4"/>
  <c r="I1493" i="4"/>
  <c r="E1492" i="4"/>
  <c r="G1492" i="4" s="1"/>
  <c r="C1492" i="4"/>
  <c r="K1492" i="4" s="1"/>
  <c r="I1491" i="4"/>
  <c r="I1490" i="4"/>
  <c r="E1489" i="4"/>
  <c r="I1481" i="4"/>
  <c r="I1480" i="4"/>
  <c r="E1479" i="4"/>
  <c r="G1479" i="4" s="1"/>
  <c r="C1479" i="4"/>
  <c r="I1478" i="4"/>
  <c r="I1477" i="4"/>
  <c r="E1476" i="4"/>
  <c r="I1468" i="4"/>
  <c r="I1467" i="4"/>
  <c r="E1466" i="4"/>
  <c r="G1466" i="4" s="1"/>
  <c r="C1466" i="4"/>
  <c r="I1465" i="4"/>
  <c r="I1464" i="4"/>
  <c r="E1463" i="4"/>
  <c r="I1455" i="4"/>
  <c r="I1454" i="4"/>
  <c r="E1453" i="4"/>
  <c r="G1453" i="4" s="1"/>
  <c r="C1453" i="4"/>
  <c r="I1452" i="4"/>
  <c r="I1451" i="4"/>
  <c r="E1450" i="4"/>
  <c r="I1442" i="4"/>
  <c r="I1441" i="4"/>
  <c r="E1440" i="4"/>
  <c r="G1440" i="4" s="1"/>
  <c r="C1440" i="4"/>
  <c r="I1439" i="4"/>
  <c r="I1438" i="4"/>
  <c r="E1437" i="4"/>
  <c r="I1429" i="4"/>
  <c r="I1428" i="4"/>
  <c r="E1427" i="4"/>
  <c r="G1427" i="4" s="1"/>
  <c r="C1427" i="4"/>
  <c r="I1426" i="4"/>
  <c r="I1425" i="4"/>
  <c r="E1424" i="4"/>
  <c r="I1416" i="4"/>
  <c r="I1415" i="4"/>
  <c r="I1413" i="4"/>
  <c r="I1412" i="4"/>
  <c r="E1414" i="4"/>
  <c r="G1414" i="4" s="1"/>
  <c r="E1411" i="4"/>
  <c r="C1414" i="4"/>
  <c r="I1396" i="4"/>
  <c r="I1395" i="4"/>
  <c r="I1394" i="4"/>
  <c r="E1393" i="4"/>
  <c r="C1393" i="4"/>
  <c r="I1392" i="4"/>
  <c r="I1391" i="4"/>
  <c r="I1390" i="4"/>
  <c r="E1389" i="4"/>
  <c r="G1389" i="4" s="1"/>
  <c r="K1389" i="4" s="1"/>
  <c r="I1381" i="4"/>
  <c r="I1380" i="4"/>
  <c r="I1379" i="4"/>
  <c r="E1378" i="4"/>
  <c r="C1378" i="4"/>
  <c r="I1377" i="4"/>
  <c r="I1376" i="4"/>
  <c r="I1375" i="4"/>
  <c r="E1374" i="4"/>
  <c r="G1374" i="4" s="1"/>
  <c r="K1374" i="4" s="1"/>
  <c r="I1366" i="4"/>
  <c r="I1365" i="4"/>
  <c r="I1364" i="4"/>
  <c r="I1362" i="4"/>
  <c r="I1361" i="4"/>
  <c r="I1360" i="4"/>
  <c r="E1363" i="4"/>
  <c r="E1359" i="4"/>
  <c r="G1359" i="4" s="1"/>
  <c r="K1359" i="4" s="1"/>
  <c r="C1363" i="4"/>
  <c r="I1343" i="4"/>
  <c r="I1342" i="4"/>
  <c r="I1341" i="4"/>
  <c r="E1340" i="4"/>
  <c r="C1340" i="4"/>
  <c r="I1339" i="4"/>
  <c r="I1338" i="4"/>
  <c r="I1337" i="4"/>
  <c r="E1336" i="4"/>
  <c r="G1336" i="4" s="1"/>
  <c r="K1336" i="4" s="1"/>
  <c r="I1328" i="4"/>
  <c r="I1327" i="4"/>
  <c r="I1326" i="4"/>
  <c r="E1325" i="4"/>
  <c r="C1325" i="4"/>
  <c r="I1324" i="4"/>
  <c r="I1323" i="4"/>
  <c r="I1322" i="4"/>
  <c r="E1321" i="4"/>
  <c r="G1321" i="4" s="1"/>
  <c r="K1321" i="4" s="1"/>
  <c r="I1313" i="4"/>
  <c r="I1312" i="4"/>
  <c r="I1311" i="4"/>
  <c r="E1310" i="4"/>
  <c r="C1310" i="4"/>
  <c r="I1309" i="4"/>
  <c r="I1308" i="4"/>
  <c r="I1307" i="4"/>
  <c r="E1306" i="4"/>
  <c r="G1306" i="4" s="1"/>
  <c r="K1306" i="4" s="1"/>
  <c r="I1298" i="4"/>
  <c r="I1297" i="4"/>
  <c r="I1296" i="4"/>
  <c r="E1295" i="4"/>
  <c r="C1295" i="4"/>
  <c r="I1294" i="4"/>
  <c r="I1293" i="4"/>
  <c r="I1292" i="4"/>
  <c r="E1291" i="4"/>
  <c r="G1291" i="4" s="1"/>
  <c r="K1291" i="4" s="1"/>
  <c r="I1283" i="4"/>
  <c r="I1282" i="4"/>
  <c r="I1281" i="4"/>
  <c r="E1280" i="4"/>
  <c r="C1280" i="4"/>
  <c r="I1279" i="4"/>
  <c r="I1278" i="4"/>
  <c r="I1277" i="4"/>
  <c r="E1276" i="4"/>
  <c r="G1276" i="4" s="1"/>
  <c r="K1276" i="4" s="1"/>
  <c r="I1268" i="4"/>
  <c r="I1267" i="4"/>
  <c r="I1266" i="4"/>
  <c r="E1265" i="4"/>
  <c r="C1265" i="4"/>
  <c r="I1264" i="4"/>
  <c r="I1263" i="4"/>
  <c r="I1262" i="4"/>
  <c r="E1261" i="4"/>
  <c r="G1261" i="4" s="1"/>
  <c r="K1261" i="4" s="1"/>
  <c r="I1253" i="4"/>
  <c r="I1252" i="4"/>
  <c r="I1251" i="4"/>
  <c r="E1250" i="4"/>
  <c r="C1250" i="4"/>
  <c r="I1249" i="4"/>
  <c r="I1248" i="4"/>
  <c r="I1247" i="4"/>
  <c r="E1246" i="4"/>
  <c r="G1246" i="4" s="1"/>
  <c r="K1246" i="4" s="1"/>
  <c r="I1238" i="4"/>
  <c r="I1237" i="4"/>
  <c r="I1236" i="4"/>
  <c r="E1235" i="4"/>
  <c r="C1235" i="4"/>
  <c r="I1234" i="4"/>
  <c r="I1233" i="4"/>
  <c r="I1232" i="4"/>
  <c r="E1231" i="4"/>
  <c r="G1231" i="4" s="1"/>
  <c r="K1231" i="4" s="1"/>
  <c r="I1223" i="4"/>
  <c r="I1222" i="4"/>
  <c r="I1221" i="4"/>
  <c r="E1220" i="4"/>
  <c r="C1220" i="4"/>
  <c r="I1219" i="4"/>
  <c r="I1218" i="4"/>
  <c r="I1217" i="4"/>
  <c r="E1216" i="4"/>
  <c r="G1216" i="4" s="1"/>
  <c r="K1216" i="4" s="1"/>
  <c r="I1208" i="4"/>
  <c r="I1207" i="4"/>
  <c r="I1206" i="4"/>
  <c r="E1205" i="4"/>
  <c r="C1205" i="4"/>
  <c r="I1204" i="4"/>
  <c r="I1203" i="4"/>
  <c r="I1202" i="4"/>
  <c r="E1201" i="4"/>
  <c r="G1201" i="4" s="1"/>
  <c r="K1201" i="4" s="1"/>
  <c r="I1193" i="4"/>
  <c r="I1192" i="4"/>
  <c r="I1191" i="4"/>
  <c r="E1190" i="4"/>
  <c r="C1190" i="4"/>
  <c r="I1189" i="4"/>
  <c r="I1188" i="4"/>
  <c r="I1187" i="4"/>
  <c r="E1186" i="4"/>
  <c r="G1186" i="4" s="1"/>
  <c r="K1186" i="4" s="1"/>
  <c r="I1178" i="4"/>
  <c r="I1177" i="4"/>
  <c r="I1176" i="4"/>
  <c r="E1175" i="4"/>
  <c r="C1175" i="4"/>
  <c r="I1174" i="4"/>
  <c r="I1173" i="4"/>
  <c r="I1172" i="4"/>
  <c r="E1171" i="4"/>
  <c r="G1171" i="4" s="1"/>
  <c r="K1171" i="4" s="1"/>
  <c r="I1163" i="4"/>
  <c r="I1162" i="4"/>
  <c r="I1161" i="4"/>
  <c r="E1160" i="4"/>
  <c r="C1160" i="4"/>
  <c r="I1159" i="4"/>
  <c r="I1158" i="4"/>
  <c r="I1157" i="4"/>
  <c r="E1156" i="4"/>
  <c r="G1156" i="4" s="1"/>
  <c r="K1156" i="4" s="1"/>
  <c r="I1148" i="4"/>
  <c r="I1147" i="4"/>
  <c r="I1146" i="4"/>
  <c r="E1145" i="4"/>
  <c r="C1145" i="4"/>
  <c r="I1144" i="4"/>
  <c r="I1143" i="4"/>
  <c r="I1142" i="4"/>
  <c r="E1141" i="4"/>
  <c r="G1141" i="4" s="1"/>
  <c r="K1141" i="4" s="1"/>
  <c r="I1133" i="4"/>
  <c r="I1132" i="4"/>
  <c r="I1131" i="4"/>
  <c r="E1130" i="4"/>
  <c r="C1130" i="4"/>
  <c r="I1129" i="4"/>
  <c r="I1128" i="4"/>
  <c r="I1127" i="4"/>
  <c r="E1126" i="4"/>
  <c r="G1126" i="4" s="1"/>
  <c r="K1126" i="4" s="1"/>
  <c r="I1118" i="4"/>
  <c r="I1117" i="4"/>
  <c r="I1116" i="4"/>
  <c r="E1115" i="4"/>
  <c r="C1115" i="4"/>
  <c r="I1114" i="4"/>
  <c r="I1113" i="4"/>
  <c r="I1112" i="4"/>
  <c r="E1111" i="4"/>
  <c r="G1111" i="4" s="1"/>
  <c r="K1111" i="4" s="1"/>
  <c r="I1103" i="4"/>
  <c r="I1102" i="4"/>
  <c r="I1101" i="4"/>
  <c r="E1100" i="4"/>
  <c r="C1100" i="4"/>
  <c r="I1099" i="4"/>
  <c r="I1098" i="4"/>
  <c r="I1097" i="4"/>
  <c r="E1096" i="4"/>
  <c r="G1096" i="4" s="1"/>
  <c r="K1096" i="4" s="1"/>
  <c r="I1088" i="4"/>
  <c r="I1087" i="4"/>
  <c r="I1086" i="4"/>
  <c r="E1085" i="4"/>
  <c r="C1085" i="4"/>
  <c r="I1084" i="4"/>
  <c r="I1083" i="4"/>
  <c r="I1082" i="4"/>
  <c r="E1081" i="4"/>
  <c r="G1081" i="4" s="1"/>
  <c r="K1081" i="4" s="1"/>
  <c r="I1073" i="4"/>
  <c r="I1072" i="4"/>
  <c r="I1071" i="4"/>
  <c r="E1070" i="4"/>
  <c r="C1070" i="4"/>
  <c r="I1069" i="4"/>
  <c r="I1068" i="4"/>
  <c r="I1067" i="4"/>
  <c r="E1066" i="4"/>
  <c r="G1066" i="4" s="1"/>
  <c r="K1066" i="4" s="1"/>
  <c r="I1058" i="4"/>
  <c r="I1057" i="4"/>
  <c r="I1056" i="4"/>
  <c r="E1055" i="4"/>
  <c r="G1055" i="4" s="1"/>
  <c r="K1055" i="4" s="1"/>
  <c r="I1054" i="4"/>
  <c r="I1053" i="4"/>
  <c r="I1052" i="4"/>
  <c r="E1051" i="4"/>
  <c r="G1051" i="4" s="1"/>
  <c r="K1051" i="4" s="1"/>
  <c r="I1043" i="4"/>
  <c r="I1042" i="4"/>
  <c r="I1041" i="4"/>
  <c r="E1040" i="4"/>
  <c r="G1040" i="4" s="1"/>
  <c r="K1040" i="4" s="1"/>
  <c r="I1039" i="4"/>
  <c r="I1038" i="4"/>
  <c r="I1037" i="4"/>
  <c r="E1036" i="4"/>
  <c r="G1036" i="4" s="1"/>
  <c r="K1036" i="4" s="1"/>
  <c r="I1028" i="4"/>
  <c r="I1027" i="4"/>
  <c r="I1026" i="4"/>
  <c r="E1025" i="4"/>
  <c r="G1025" i="4" s="1"/>
  <c r="K1025" i="4" s="1"/>
  <c r="I1024" i="4"/>
  <c r="I1023" i="4"/>
  <c r="I1022" i="4"/>
  <c r="E1021" i="4"/>
  <c r="G1021" i="4" s="1"/>
  <c r="K1021" i="4" s="1"/>
  <c r="I1013" i="4"/>
  <c r="I1012" i="4"/>
  <c r="I1011" i="4"/>
  <c r="E1010" i="4"/>
  <c r="G1010" i="4" s="1"/>
  <c r="K1010" i="4" s="1"/>
  <c r="I1009" i="4"/>
  <c r="I1008" i="4"/>
  <c r="I1007" i="4"/>
  <c r="E1006" i="4"/>
  <c r="G1006" i="4" s="1"/>
  <c r="K1006" i="4" s="1"/>
  <c r="I998" i="4"/>
  <c r="I997" i="4"/>
  <c r="I996" i="4"/>
  <c r="E995" i="4"/>
  <c r="G995" i="4" s="1"/>
  <c r="K995" i="4" s="1"/>
  <c r="I994" i="4"/>
  <c r="I993" i="4"/>
  <c r="I992" i="4"/>
  <c r="E991" i="4"/>
  <c r="G991" i="4" s="1"/>
  <c r="K991" i="4" s="1"/>
  <c r="I983" i="4"/>
  <c r="I982" i="4"/>
  <c r="I981" i="4"/>
  <c r="E980" i="4"/>
  <c r="G980" i="4" s="1"/>
  <c r="K980" i="4" s="1"/>
  <c r="I979" i="4"/>
  <c r="I978" i="4"/>
  <c r="I977" i="4"/>
  <c r="E976" i="4"/>
  <c r="G976" i="4" s="1"/>
  <c r="K976" i="4" s="1"/>
  <c r="I968" i="4"/>
  <c r="I967" i="4"/>
  <c r="I966" i="4"/>
  <c r="E965" i="4"/>
  <c r="G965" i="4" s="1"/>
  <c r="K965" i="4" s="1"/>
  <c r="I964" i="4"/>
  <c r="I963" i="4"/>
  <c r="I962" i="4"/>
  <c r="E961" i="4"/>
  <c r="G961" i="4" s="1"/>
  <c r="K961" i="4" s="1"/>
  <c r="I953" i="4"/>
  <c r="I952" i="4"/>
  <c r="I951" i="4"/>
  <c r="E950" i="4"/>
  <c r="I949" i="4"/>
  <c r="I948" i="4"/>
  <c r="I947" i="4"/>
  <c r="E946" i="4"/>
  <c r="G946" i="4" s="1"/>
  <c r="K946" i="4" s="1"/>
  <c r="I938" i="4"/>
  <c r="I937" i="4"/>
  <c r="I936" i="4"/>
  <c r="E935" i="4"/>
  <c r="G935" i="4" s="1"/>
  <c r="K935" i="4" s="1"/>
  <c r="I934" i="4"/>
  <c r="I933" i="4"/>
  <c r="I932" i="4"/>
  <c r="E931" i="4"/>
  <c r="G931" i="4" s="1"/>
  <c r="K931" i="4" s="1"/>
  <c r="I923" i="4"/>
  <c r="I922" i="4"/>
  <c r="I921" i="4"/>
  <c r="E920" i="4"/>
  <c r="G920" i="4" s="1"/>
  <c r="K920" i="4" s="1"/>
  <c r="I919" i="4"/>
  <c r="I918" i="4"/>
  <c r="I917" i="4"/>
  <c r="E916" i="4"/>
  <c r="G916" i="4" s="1"/>
  <c r="K916" i="4" s="1"/>
  <c r="I908" i="4"/>
  <c r="I907" i="4"/>
  <c r="I906" i="4"/>
  <c r="E905" i="4"/>
  <c r="G905" i="4" s="1"/>
  <c r="K905" i="4" s="1"/>
  <c r="I904" i="4"/>
  <c r="I903" i="4"/>
  <c r="I902" i="4"/>
  <c r="E901" i="4"/>
  <c r="G901" i="4" s="1"/>
  <c r="K901" i="4" s="1"/>
  <c r="I893" i="4"/>
  <c r="I892" i="4"/>
  <c r="I891" i="4"/>
  <c r="E890" i="4"/>
  <c r="C890" i="4"/>
  <c r="I889" i="4"/>
  <c r="I888" i="4"/>
  <c r="I887" i="4"/>
  <c r="E886" i="4"/>
  <c r="G886" i="4" s="1"/>
  <c r="K886" i="4" s="1"/>
  <c r="J1237" i="4"/>
  <c r="K1237" i="4" s="1"/>
  <c r="J1027" i="4"/>
  <c r="K1027" i="4" s="1"/>
  <c r="J1248" i="4"/>
  <c r="K1248" i="4" s="1"/>
  <c r="J933" i="4"/>
  <c r="K933" i="4" s="1"/>
  <c r="G1489" i="4" l="1"/>
  <c r="K1489" i="4" s="1"/>
  <c r="G1424" i="4"/>
  <c r="K1424" i="4" s="1"/>
  <c r="G1515" i="4"/>
  <c r="K1515" i="4" s="1"/>
  <c r="G1450" i="4"/>
  <c r="K1450" i="4" s="1"/>
  <c r="G1476" i="4"/>
  <c r="K1476" i="4" s="1"/>
  <c r="K1518" i="4"/>
  <c r="K1411" i="4"/>
  <c r="G1411" i="4"/>
  <c r="G1502" i="4"/>
  <c r="K1502" i="4" s="1"/>
  <c r="G1463" i="4"/>
  <c r="K1463" i="4" s="1"/>
  <c r="G1437" i="4"/>
  <c r="K1437" i="4" s="1"/>
  <c r="K1505" i="4"/>
  <c r="J1008" i="4"/>
  <c r="K1008" i="4" s="1"/>
  <c r="J963" i="4"/>
  <c r="K963" i="4" s="1"/>
  <c r="K1440" i="4"/>
  <c r="K1427" i="4"/>
  <c r="K1479" i="4"/>
  <c r="K1466" i="4"/>
  <c r="K1453" i="4"/>
  <c r="G1160" i="4"/>
  <c r="K1160" i="4" s="1"/>
  <c r="J1365" i="4"/>
  <c r="K1365" i="4" s="1"/>
  <c r="J1361" i="4"/>
  <c r="K1361" i="4" s="1"/>
  <c r="J1392" i="4"/>
  <c r="K1392" i="4" s="1"/>
  <c r="J1142" i="4"/>
  <c r="K1142" i="4" s="1"/>
  <c r="G1115" i="4"/>
  <c r="K1115" i="4" s="1"/>
  <c r="J968" i="4"/>
  <c r="K968" i="4" s="1"/>
  <c r="J1394" i="4"/>
  <c r="K1394" i="4" s="1"/>
  <c r="J967" i="4"/>
  <c r="K967" i="4" s="1"/>
  <c r="J997" i="4"/>
  <c r="K997" i="4" s="1"/>
  <c r="J1114" i="4"/>
  <c r="K1114" i="4" s="1"/>
  <c r="J1376" i="4"/>
  <c r="K1376" i="4" s="1"/>
  <c r="K1414" i="4"/>
  <c r="J982" i="4"/>
  <c r="K982" i="4" s="1"/>
  <c r="J1396" i="4"/>
  <c r="K1396" i="4" s="1"/>
  <c r="J1377" i="4"/>
  <c r="K1377" i="4" s="1"/>
  <c r="J1041" i="4"/>
  <c r="K1041" i="4" s="1"/>
  <c r="J1161" i="4"/>
  <c r="K1161" i="4" s="1"/>
  <c r="J1099" i="4"/>
  <c r="K1099" i="4" s="1"/>
  <c r="J1339" i="4"/>
  <c r="K1339" i="4" s="1"/>
  <c r="J1219" i="4"/>
  <c r="K1219" i="4" s="1"/>
  <c r="G1378" i="4"/>
  <c r="K1378" i="4" s="1"/>
  <c r="J1158" i="4"/>
  <c r="K1158" i="4" s="1"/>
  <c r="G1175" i="4"/>
  <c r="K1175" i="4" s="1"/>
  <c r="G1363" i="4"/>
  <c r="K1363" i="4" s="1"/>
  <c r="G1085" i="4"/>
  <c r="K1085" i="4" s="1"/>
  <c r="G1310" i="4"/>
  <c r="K1310" i="4" s="1"/>
  <c r="J1395" i="4"/>
  <c r="K1395" i="4" s="1"/>
  <c r="G1393" i="4"/>
  <c r="K1393" i="4" s="1"/>
  <c r="J1375" i="4"/>
  <c r="K1375" i="4" s="1"/>
  <c r="G1265" i="4"/>
  <c r="K1265" i="4" s="1"/>
  <c r="G1280" i="4"/>
  <c r="K1280" i="4" s="1"/>
  <c r="J1379" i="4"/>
  <c r="K1379" i="4" s="1"/>
  <c r="J1380" i="4"/>
  <c r="K1380" i="4" s="1"/>
  <c r="J1381" i="4"/>
  <c r="K1381" i="4" s="1"/>
  <c r="J934" i="4"/>
  <c r="K934" i="4" s="1"/>
  <c r="J1390" i="4"/>
  <c r="K1390" i="4" s="1"/>
  <c r="J1391" i="4"/>
  <c r="K1391" i="4" s="1"/>
  <c r="J1238" i="4"/>
  <c r="K1238" i="4" s="1"/>
  <c r="J1057" i="4"/>
  <c r="K1057" i="4" s="1"/>
  <c r="J1071" i="4"/>
  <c r="K1071" i="4" s="1"/>
  <c r="J1028" i="4"/>
  <c r="K1028" i="4" s="1"/>
  <c r="J1148" i="4"/>
  <c r="K1148" i="4" s="1"/>
  <c r="J1252" i="4"/>
  <c r="K1252" i="4" s="1"/>
  <c r="J1343" i="4"/>
  <c r="K1343" i="4" s="1"/>
  <c r="J891" i="4"/>
  <c r="K891" i="4" s="1"/>
  <c r="J921" i="4"/>
  <c r="K921" i="4" s="1"/>
  <c r="J936" i="4"/>
  <c r="K936" i="4" s="1"/>
  <c r="J966" i="4"/>
  <c r="K966" i="4" s="1"/>
  <c r="J1058" i="4"/>
  <c r="K1058" i="4" s="1"/>
  <c r="J1072" i="4"/>
  <c r="K1072" i="4" s="1"/>
  <c r="J1177" i="4"/>
  <c r="K1177" i="4" s="1"/>
  <c r="J1191" i="4"/>
  <c r="K1191" i="4" s="1"/>
  <c r="J1268" i="4"/>
  <c r="K1268" i="4" s="1"/>
  <c r="J1281" i="4"/>
  <c r="K1281" i="4" s="1"/>
  <c r="J907" i="4"/>
  <c r="K907" i="4" s="1"/>
  <c r="J922" i="4"/>
  <c r="K922" i="4" s="1"/>
  <c r="J952" i="4"/>
  <c r="K952" i="4" s="1"/>
  <c r="J981" i="4"/>
  <c r="K981" i="4" s="1"/>
  <c r="J1178" i="4"/>
  <c r="K1178" i="4" s="1"/>
  <c r="J1192" i="4"/>
  <c r="K1192" i="4" s="1"/>
  <c r="J1206" i="4"/>
  <c r="K1206" i="4" s="1"/>
  <c r="J938" i="4"/>
  <c r="K938" i="4" s="1"/>
  <c r="J953" i="4"/>
  <c r="K953" i="4" s="1"/>
  <c r="J1088" i="4"/>
  <c r="K1088" i="4" s="1"/>
  <c r="J1221" i="4"/>
  <c r="K1221" i="4" s="1"/>
  <c r="J1297" i="4"/>
  <c r="K1297" i="4" s="1"/>
  <c r="J1311" i="4"/>
  <c r="K1311" i="4" s="1"/>
  <c r="J1117" i="4"/>
  <c r="K1117" i="4" s="1"/>
  <c r="J1131" i="4"/>
  <c r="K1131" i="4" s="1"/>
  <c r="J1312" i="4"/>
  <c r="K1312" i="4" s="1"/>
  <c r="J1326" i="4"/>
  <c r="K1326" i="4" s="1"/>
  <c r="J1011" i="4"/>
  <c r="K1011" i="4" s="1"/>
  <c r="J1118" i="4"/>
  <c r="K1118" i="4" s="1"/>
  <c r="J1223" i="4"/>
  <c r="K1223" i="4" s="1"/>
  <c r="J1341" i="4"/>
  <c r="K1341" i="4" s="1"/>
  <c r="J998" i="4"/>
  <c r="K998" i="4" s="1"/>
  <c r="J1012" i="4"/>
  <c r="K1012" i="4" s="1"/>
  <c r="J1251" i="4"/>
  <c r="K1251" i="4" s="1"/>
  <c r="J1342" i="4"/>
  <c r="K1342" i="4" s="1"/>
  <c r="J887" i="4"/>
  <c r="K887" i="4" s="1"/>
  <c r="J917" i="4"/>
  <c r="K917" i="4" s="1"/>
  <c r="J1009" i="4"/>
  <c r="K1009" i="4" s="1"/>
  <c r="J1203" i="4"/>
  <c r="K1203" i="4" s="1"/>
  <c r="J1217" i="4"/>
  <c r="K1217" i="4" s="1"/>
  <c r="J1022" i="4"/>
  <c r="K1022" i="4" s="1"/>
  <c r="J947" i="4"/>
  <c r="K947" i="4" s="1"/>
  <c r="J962" i="4"/>
  <c r="K962" i="4" s="1"/>
  <c r="J904" i="4"/>
  <c r="K904" i="4" s="1"/>
  <c r="J948" i="4"/>
  <c r="K948" i="4" s="1"/>
  <c r="J1053" i="4"/>
  <c r="K1053" i="4" s="1"/>
  <c r="J1082" i="4"/>
  <c r="K1082" i="4" s="1"/>
  <c r="J1157" i="4"/>
  <c r="K1157" i="4" s="1"/>
  <c r="J1279" i="4"/>
  <c r="K1279" i="4" s="1"/>
  <c r="J1293" i="4"/>
  <c r="K1293" i="4" s="1"/>
  <c r="J1054" i="4"/>
  <c r="K1054" i="4" s="1"/>
  <c r="J1083" i="4"/>
  <c r="K1083" i="4" s="1"/>
  <c r="J1144" i="4"/>
  <c r="K1144" i="4" s="1"/>
  <c r="J1233" i="4"/>
  <c r="K1233" i="4" s="1"/>
  <c r="J1294" i="4"/>
  <c r="K1294" i="4" s="1"/>
  <c r="J1322" i="4"/>
  <c r="K1322" i="4" s="1"/>
  <c r="J1234" i="4"/>
  <c r="K1234" i="4" s="1"/>
  <c r="J1323" i="4"/>
  <c r="K1323" i="4" s="1"/>
  <c r="J993" i="4"/>
  <c r="K993" i="4" s="1"/>
  <c r="J1159" i="4"/>
  <c r="K1159" i="4" s="1"/>
  <c r="J1324" i="4"/>
  <c r="K1324" i="4" s="1"/>
  <c r="J1338" i="4"/>
  <c r="K1338" i="4" s="1"/>
  <c r="J994" i="4"/>
  <c r="K994" i="4" s="1"/>
  <c r="J1113" i="4"/>
  <c r="K1113" i="4" s="1"/>
  <c r="J1187" i="4"/>
  <c r="K1187" i="4" s="1"/>
  <c r="J1087" i="4"/>
  <c r="K1087" i="4" s="1"/>
  <c r="J1147" i="4"/>
  <c r="K1147" i="4" s="1"/>
  <c r="J1328" i="4"/>
  <c r="K1328" i="4" s="1"/>
  <c r="J1327" i="4"/>
  <c r="K1327" i="4" s="1"/>
  <c r="J1052" i="4"/>
  <c r="K1052" i="4" s="1"/>
  <c r="G1295" i="4"/>
  <c r="K1295" i="4" s="1"/>
  <c r="J1309" i="4"/>
  <c r="K1309" i="4" s="1"/>
  <c r="J902" i="4"/>
  <c r="K902" i="4" s="1"/>
  <c r="J937" i="4"/>
  <c r="K937" i="4" s="1"/>
  <c r="J996" i="4"/>
  <c r="K996" i="4" s="1"/>
  <c r="J1013" i="4"/>
  <c r="K1013" i="4" s="1"/>
  <c r="J1038" i="4"/>
  <c r="K1038" i="4" s="1"/>
  <c r="J1073" i="4"/>
  <c r="K1073" i="4" s="1"/>
  <c r="J1098" i="4"/>
  <c r="K1098" i="4" s="1"/>
  <c r="J1116" i="4"/>
  <c r="K1116" i="4" s="1"/>
  <c r="J1193" i="4"/>
  <c r="K1193" i="4" s="1"/>
  <c r="J1218" i="4"/>
  <c r="K1218" i="4" s="1"/>
  <c r="J1253" i="4"/>
  <c r="K1253" i="4" s="1"/>
  <c r="J1278" i="4"/>
  <c r="K1278" i="4" s="1"/>
  <c r="J1296" i="4"/>
  <c r="K1296" i="4" s="1"/>
  <c r="J992" i="4"/>
  <c r="K992" i="4" s="1"/>
  <c r="J1069" i="4"/>
  <c r="K1069" i="4" s="1"/>
  <c r="G1190" i="4"/>
  <c r="K1190" i="4" s="1"/>
  <c r="G1235" i="4"/>
  <c r="K1235" i="4" s="1"/>
  <c r="J1362" i="4"/>
  <c r="K1362" i="4" s="1"/>
  <c r="J1249" i="4"/>
  <c r="K1249" i="4" s="1"/>
  <c r="G1250" i="4"/>
  <c r="K1250" i="4" s="1"/>
  <c r="J1292" i="4"/>
  <c r="K1292" i="4" s="1"/>
  <c r="G1340" i="4"/>
  <c r="K1340" i="4" s="1"/>
  <c r="J1364" i="4"/>
  <c r="K1364" i="4" s="1"/>
  <c r="G1325" i="4"/>
  <c r="K1325" i="4" s="1"/>
  <c r="J1337" i="4"/>
  <c r="K1337" i="4" s="1"/>
  <c r="G1070" i="4"/>
  <c r="K1070" i="4" s="1"/>
  <c r="J1360" i="4"/>
  <c r="K1360" i="4" s="1"/>
  <c r="J1298" i="4"/>
  <c r="K1298" i="4" s="1"/>
  <c r="J978" i="4"/>
  <c r="K978" i="4" s="1"/>
  <c r="J1313" i="4"/>
  <c r="K1313" i="4" s="1"/>
  <c r="J888" i="4"/>
  <c r="K888" i="4" s="1"/>
  <c r="J906" i="4"/>
  <c r="K906" i="4" s="1"/>
  <c r="J964" i="4"/>
  <c r="K964" i="4" s="1"/>
  <c r="J1007" i="4"/>
  <c r="K1007" i="4" s="1"/>
  <c r="J1024" i="4"/>
  <c r="K1024" i="4" s="1"/>
  <c r="J1042" i="4"/>
  <c r="K1042" i="4" s="1"/>
  <c r="J1067" i="4"/>
  <c r="K1067" i="4" s="1"/>
  <c r="J1084" i="4"/>
  <c r="K1084" i="4" s="1"/>
  <c r="J1102" i="4"/>
  <c r="K1102" i="4" s="1"/>
  <c r="J1127" i="4"/>
  <c r="K1127" i="4" s="1"/>
  <c r="J1162" i="4"/>
  <c r="K1162" i="4" s="1"/>
  <c r="J1204" i="4"/>
  <c r="K1204" i="4" s="1"/>
  <c r="J1222" i="4"/>
  <c r="K1222" i="4" s="1"/>
  <c r="J1247" i="4"/>
  <c r="K1247" i="4" s="1"/>
  <c r="J1264" i="4"/>
  <c r="K1264" i="4" s="1"/>
  <c r="J1282" i="4"/>
  <c r="K1282" i="4" s="1"/>
  <c r="J1307" i="4"/>
  <c r="K1307" i="4" s="1"/>
  <c r="J1176" i="4"/>
  <c r="K1176" i="4" s="1"/>
  <c r="G890" i="4"/>
  <c r="K890" i="4" s="1"/>
  <c r="G1205" i="4"/>
  <c r="K1205" i="4" s="1"/>
  <c r="J889" i="4"/>
  <c r="K889" i="4" s="1"/>
  <c r="J932" i="4"/>
  <c r="K932" i="4" s="1"/>
  <c r="J949" i="4"/>
  <c r="K949" i="4" s="1"/>
  <c r="J1026" i="4"/>
  <c r="K1026" i="4" s="1"/>
  <c r="J1043" i="4"/>
  <c r="K1043" i="4" s="1"/>
  <c r="J1068" i="4"/>
  <c r="K1068" i="4" s="1"/>
  <c r="J1086" i="4"/>
  <c r="K1086" i="4" s="1"/>
  <c r="J1103" i="4"/>
  <c r="K1103" i="4" s="1"/>
  <c r="J1128" i="4"/>
  <c r="K1128" i="4" s="1"/>
  <c r="J1146" i="4"/>
  <c r="K1146" i="4" s="1"/>
  <c r="J1163" i="4"/>
  <c r="K1163" i="4" s="1"/>
  <c r="J1188" i="4"/>
  <c r="K1188" i="4" s="1"/>
  <c r="J1266" i="4"/>
  <c r="K1266" i="4" s="1"/>
  <c r="J1283" i="4"/>
  <c r="K1283" i="4" s="1"/>
  <c r="G1100" i="4"/>
  <c r="K1100" i="4" s="1"/>
  <c r="J1236" i="4"/>
  <c r="K1236" i="4" s="1"/>
  <c r="G1145" i="4"/>
  <c r="K1145" i="4" s="1"/>
  <c r="G1220" i="4"/>
  <c r="K1220" i="4" s="1"/>
  <c r="J908" i="4"/>
  <c r="K908" i="4" s="1"/>
  <c r="J951" i="4"/>
  <c r="K951" i="4" s="1"/>
  <c r="J1112" i="4"/>
  <c r="K1112" i="4" s="1"/>
  <c r="J1129" i="4"/>
  <c r="K1129" i="4" s="1"/>
  <c r="J1172" i="4"/>
  <c r="K1172" i="4" s="1"/>
  <c r="J1189" i="4"/>
  <c r="K1189" i="4" s="1"/>
  <c r="J1207" i="4"/>
  <c r="K1207" i="4" s="1"/>
  <c r="J1232" i="4"/>
  <c r="K1232" i="4" s="1"/>
  <c r="J1267" i="4"/>
  <c r="K1267" i="4" s="1"/>
  <c r="J1308" i="4"/>
  <c r="K1308" i="4" s="1"/>
  <c r="J892" i="4"/>
  <c r="K892" i="4" s="1"/>
  <c r="J1173" i="4"/>
  <c r="K1173" i="4" s="1"/>
  <c r="J1208" i="4"/>
  <c r="K1208" i="4" s="1"/>
  <c r="G1130" i="4"/>
  <c r="K1130" i="4" s="1"/>
  <c r="J893" i="4"/>
  <c r="K893" i="4" s="1"/>
  <c r="J918" i="4"/>
  <c r="K918" i="4" s="1"/>
  <c r="J1037" i="4"/>
  <c r="K1037" i="4" s="1"/>
  <c r="J1097" i="4"/>
  <c r="K1097" i="4" s="1"/>
  <c r="J1132" i="4"/>
  <c r="K1132" i="4" s="1"/>
  <c r="J1174" i="4"/>
  <c r="K1174" i="4" s="1"/>
  <c r="J1277" i="4"/>
  <c r="K1277" i="4" s="1"/>
  <c r="J1056" i="4"/>
  <c r="K1056" i="4" s="1"/>
  <c r="J1133" i="4"/>
  <c r="K1133" i="4" s="1"/>
  <c r="J923" i="4"/>
  <c r="K923" i="4" s="1"/>
  <c r="J1366" i="4"/>
  <c r="K1366" i="4" s="1"/>
  <c r="J903" i="4"/>
  <c r="K903" i="4" s="1"/>
  <c r="J1039" i="4"/>
  <c r="K1039" i="4" s="1"/>
  <c r="J1202" i="4"/>
  <c r="K1202" i="4" s="1"/>
  <c r="J1262" i="4"/>
  <c r="K1262" i="4" s="1"/>
  <c r="J1023" i="4"/>
  <c r="K1023" i="4" s="1"/>
  <c r="J1101" i="4"/>
  <c r="K1101" i="4" s="1"/>
  <c r="J1143" i="4"/>
  <c r="K1143" i="4" s="1"/>
  <c r="J1263" i="4"/>
  <c r="K1263" i="4" s="1"/>
  <c r="J983" i="4"/>
  <c r="K983" i="4" s="1"/>
  <c r="J979" i="4"/>
  <c r="K979" i="4" s="1"/>
  <c r="J977" i="4"/>
  <c r="K977" i="4" s="1"/>
  <c r="G950" i="4"/>
  <c r="K950" i="4" s="1"/>
  <c r="J919" i="4"/>
  <c r="K919" i="4" s="1"/>
  <c r="K1382" i="4" l="1"/>
  <c r="K1384" i="4" s="1"/>
  <c r="K1383" i="4" s="1"/>
  <c r="K1397" i="4"/>
  <c r="K1399" i="4" s="1"/>
  <c r="K1398" i="4" s="1"/>
  <c r="K1284" i="4"/>
  <c r="K1286" i="4" s="1"/>
  <c r="K1285" i="4" s="1"/>
  <c r="K1299" i="4"/>
  <c r="K1301" i="4" s="1"/>
  <c r="K1300" i="4" s="1"/>
  <c r="K1224" i="4"/>
  <c r="K1226" i="4" s="1"/>
  <c r="K1225" i="4" s="1"/>
  <c r="K1329" i="4"/>
  <c r="K1331" i="4" s="1"/>
  <c r="K1330" i="4" s="1"/>
  <c r="K1149" i="4"/>
  <c r="K1151" i="4" s="1"/>
  <c r="K1150" i="4" s="1"/>
  <c r="K1029" i="4"/>
  <c r="K1031" i="4" s="1"/>
  <c r="K1030" i="4" s="1"/>
  <c r="K1044" i="4"/>
  <c r="K1046" i="4" s="1"/>
  <c r="K1045" i="4" s="1"/>
  <c r="K969" i="4"/>
  <c r="K971" i="4" s="1"/>
  <c r="K970" i="4" s="1"/>
  <c r="K1179" i="4"/>
  <c r="K1181" i="4" s="1"/>
  <c r="K1180" i="4" s="1"/>
  <c r="K999" i="4"/>
  <c r="K1001" i="4" s="1"/>
  <c r="K1000" i="4" s="1"/>
  <c r="K939" i="4"/>
  <c r="K941" i="4" s="1"/>
  <c r="K940" i="4" s="1"/>
  <c r="K1254" i="4"/>
  <c r="K1256" i="4" s="1"/>
  <c r="K1255" i="4" s="1"/>
  <c r="K924" i="4"/>
  <c r="K926" i="4" s="1"/>
  <c r="K925" i="4" s="1"/>
  <c r="K954" i="4"/>
  <c r="K956" i="4" s="1"/>
  <c r="K955" i="4" s="1"/>
  <c r="K1059" i="4"/>
  <c r="K1061" i="4" s="1"/>
  <c r="K1060" i="4" s="1"/>
  <c r="K1014" i="4"/>
  <c r="K1016" i="4" s="1"/>
  <c r="K1015" i="4" s="1"/>
  <c r="K1074" i="4"/>
  <c r="K1076" i="4" s="1"/>
  <c r="K1075" i="4" s="1"/>
  <c r="K1164" i="4"/>
  <c r="K1166" i="4" s="1"/>
  <c r="K1165" i="4" s="1"/>
  <c r="K1119" i="4"/>
  <c r="K1121" i="4" s="1"/>
  <c r="K1120" i="4" s="1"/>
  <c r="K1314" i="4"/>
  <c r="K1316" i="4" s="1"/>
  <c r="K1315" i="4" s="1"/>
  <c r="K909" i="4"/>
  <c r="K911" i="4" s="1"/>
  <c r="K910" i="4" s="1"/>
  <c r="K1269" i="4"/>
  <c r="K1271" i="4" s="1"/>
  <c r="K1270" i="4" s="1"/>
  <c r="K1367" i="4"/>
  <c r="K1369" i="4" s="1"/>
  <c r="K1089" i="4"/>
  <c r="K1091" i="4" s="1"/>
  <c r="K1090" i="4" s="1"/>
  <c r="K1344" i="4"/>
  <c r="K1346" i="4" s="1"/>
  <c r="K1345" i="4" s="1"/>
  <c r="K1194" i="4"/>
  <c r="K1196" i="4" s="1"/>
  <c r="K1195" i="4" s="1"/>
  <c r="K1239" i="4"/>
  <c r="K1241" i="4" s="1"/>
  <c r="K1240" i="4" s="1"/>
  <c r="K1104" i="4"/>
  <c r="K1106" i="4" s="1"/>
  <c r="K1105" i="4" s="1"/>
  <c r="K1134" i="4"/>
  <c r="K1136" i="4" s="1"/>
  <c r="K1135" i="4" s="1"/>
  <c r="K894" i="4"/>
  <c r="K896" i="4" s="1"/>
  <c r="K895" i="4" s="1"/>
  <c r="K1209" i="4"/>
  <c r="K1211" i="4" s="1"/>
  <c r="K1210" i="4" s="1"/>
  <c r="K984" i="4"/>
  <c r="K986" i="4" s="1"/>
  <c r="K985" i="4" s="1"/>
  <c r="K1368" i="4" l="1"/>
  <c r="K1401" i="4"/>
  <c r="I878" i="4"/>
  <c r="I877" i="4"/>
  <c r="I876" i="4"/>
  <c r="I874" i="4"/>
  <c r="I873" i="4"/>
  <c r="I872" i="4"/>
  <c r="E875" i="4"/>
  <c r="E871" i="4"/>
  <c r="G871" i="4" s="1"/>
  <c r="C875" i="4"/>
  <c r="G838" i="4"/>
  <c r="K838" i="4" s="1"/>
  <c r="D847" i="4"/>
  <c r="C847" i="4"/>
  <c r="I587" i="4"/>
  <c r="I586" i="4"/>
  <c r="I585" i="4"/>
  <c r="I584" i="4"/>
  <c r="E583" i="4"/>
  <c r="D583" i="4"/>
  <c r="C583" i="4"/>
  <c r="I582" i="4"/>
  <c r="I581" i="4"/>
  <c r="I580" i="4"/>
  <c r="I579" i="4"/>
  <c r="E578" i="4"/>
  <c r="G578" i="4" s="1"/>
  <c r="K578" i="4" s="1"/>
  <c r="D809" i="4"/>
  <c r="C809" i="4"/>
  <c r="G800" i="4"/>
  <c r="K800" i="4" s="1"/>
  <c r="D784" i="4"/>
  <c r="C784" i="4"/>
  <c r="G775" i="4"/>
  <c r="K775" i="4" s="1"/>
  <c r="D759" i="4"/>
  <c r="C759" i="4"/>
  <c r="G750" i="4"/>
  <c r="K750" i="4" s="1"/>
  <c r="I570" i="4"/>
  <c r="I569" i="4"/>
  <c r="I568" i="4"/>
  <c r="I567" i="4"/>
  <c r="E566" i="4"/>
  <c r="D566" i="4"/>
  <c r="C566" i="4"/>
  <c r="I565" i="4"/>
  <c r="I564" i="4"/>
  <c r="I563" i="4"/>
  <c r="I562" i="4"/>
  <c r="E561" i="4"/>
  <c r="G561" i="4" s="1"/>
  <c r="K561" i="4" s="1"/>
  <c r="D734" i="4"/>
  <c r="C734" i="4"/>
  <c r="G725" i="4"/>
  <c r="K725" i="4" s="1"/>
  <c r="I553" i="4"/>
  <c r="I552" i="4"/>
  <c r="I551" i="4"/>
  <c r="I550" i="4"/>
  <c r="E549" i="4"/>
  <c r="D549" i="4"/>
  <c r="C549" i="4"/>
  <c r="I548" i="4"/>
  <c r="I547" i="4"/>
  <c r="I546" i="4"/>
  <c r="I545" i="4"/>
  <c r="E544" i="4"/>
  <c r="G544" i="4" s="1"/>
  <c r="K544" i="4" s="1"/>
  <c r="I536" i="4"/>
  <c r="I535" i="4"/>
  <c r="I534" i="4"/>
  <c r="I533" i="4"/>
  <c r="E532" i="4"/>
  <c r="D532" i="4"/>
  <c r="C532" i="4"/>
  <c r="I531" i="4"/>
  <c r="I530" i="4"/>
  <c r="I529" i="4"/>
  <c r="I528" i="4"/>
  <c r="E527" i="4"/>
  <c r="G527" i="4" s="1"/>
  <c r="K527" i="4" s="1"/>
  <c r="I519" i="4"/>
  <c r="I518" i="4"/>
  <c r="I517" i="4"/>
  <c r="I516" i="4"/>
  <c r="E515" i="4"/>
  <c r="D515" i="4"/>
  <c r="C515" i="4"/>
  <c r="I514" i="4"/>
  <c r="I513" i="4"/>
  <c r="I512" i="4"/>
  <c r="I511" i="4"/>
  <c r="E510" i="4"/>
  <c r="G510" i="4" s="1"/>
  <c r="K510" i="4" s="1"/>
  <c r="D709" i="4"/>
  <c r="C709" i="4"/>
  <c r="G700" i="4"/>
  <c r="K700" i="4" s="1"/>
  <c r="I502" i="4"/>
  <c r="I501" i="4"/>
  <c r="I500" i="4"/>
  <c r="I499" i="4"/>
  <c r="E498" i="4"/>
  <c r="D498" i="4"/>
  <c r="C498" i="4"/>
  <c r="I497" i="4"/>
  <c r="I496" i="4"/>
  <c r="I495" i="4"/>
  <c r="I494" i="4"/>
  <c r="E493" i="4"/>
  <c r="G493" i="4" s="1"/>
  <c r="K493" i="4" s="1"/>
  <c r="I485" i="4"/>
  <c r="I484" i="4"/>
  <c r="I483" i="4"/>
  <c r="I482" i="4"/>
  <c r="E481" i="4"/>
  <c r="D481" i="4"/>
  <c r="C481" i="4"/>
  <c r="I480" i="4"/>
  <c r="I479" i="4"/>
  <c r="I478" i="4"/>
  <c r="I477" i="4"/>
  <c r="E476" i="4"/>
  <c r="G476" i="4" s="1"/>
  <c r="K476" i="4" s="1"/>
  <c r="I468" i="4"/>
  <c r="I467" i="4"/>
  <c r="I466" i="4"/>
  <c r="I465" i="4"/>
  <c r="E464" i="4"/>
  <c r="D464" i="4"/>
  <c r="C464" i="4"/>
  <c r="I463" i="4"/>
  <c r="I462" i="4"/>
  <c r="I461" i="4"/>
  <c r="I460" i="4"/>
  <c r="E459" i="4"/>
  <c r="G459" i="4" s="1"/>
  <c r="K459" i="4" s="1"/>
  <c r="I451" i="4"/>
  <c r="I450" i="4"/>
  <c r="I449" i="4"/>
  <c r="I448" i="4"/>
  <c r="E447" i="4"/>
  <c r="D447" i="4"/>
  <c r="C447" i="4"/>
  <c r="I446" i="4"/>
  <c r="I445" i="4"/>
  <c r="I444" i="4"/>
  <c r="I443" i="4"/>
  <c r="E442" i="4"/>
  <c r="G442" i="4" s="1"/>
  <c r="K442" i="4" s="1"/>
  <c r="I434" i="4"/>
  <c r="I433" i="4"/>
  <c r="E432" i="4"/>
  <c r="D432" i="4"/>
  <c r="C432" i="4"/>
  <c r="I431" i="4"/>
  <c r="I430" i="4"/>
  <c r="E429" i="4"/>
  <c r="G429" i="4" s="1"/>
  <c r="K429" i="4" s="1"/>
  <c r="D663" i="4"/>
  <c r="C663" i="4"/>
  <c r="G658" i="4"/>
  <c r="K658" i="4" s="1"/>
  <c r="I421" i="4"/>
  <c r="I420" i="4"/>
  <c r="I419" i="4"/>
  <c r="I418" i="4"/>
  <c r="E417" i="4"/>
  <c r="D417" i="4"/>
  <c r="C417" i="4"/>
  <c r="I416" i="4"/>
  <c r="I415" i="4"/>
  <c r="I414" i="4"/>
  <c r="I413" i="4"/>
  <c r="E412" i="4"/>
  <c r="G412" i="4" s="1"/>
  <c r="K412" i="4" s="1"/>
  <c r="I404" i="4"/>
  <c r="I403" i="4"/>
  <c r="I402" i="4"/>
  <c r="I401" i="4"/>
  <c r="E400" i="4"/>
  <c r="D400" i="4"/>
  <c r="C400" i="4"/>
  <c r="I399" i="4"/>
  <c r="I398" i="4"/>
  <c r="I397" i="4"/>
  <c r="I396" i="4"/>
  <c r="E395" i="4"/>
  <c r="G395" i="4" s="1"/>
  <c r="K395" i="4" s="1"/>
  <c r="D642" i="4"/>
  <c r="C642" i="4"/>
  <c r="G633" i="4"/>
  <c r="K633" i="4" s="1"/>
  <c r="I387" i="4"/>
  <c r="I386" i="4"/>
  <c r="I385" i="4"/>
  <c r="I384" i="4"/>
  <c r="E383" i="4"/>
  <c r="D383" i="4"/>
  <c r="C383" i="4"/>
  <c r="I382" i="4"/>
  <c r="I381" i="4"/>
  <c r="I380" i="4"/>
  <c r="I379" i="4"/>
  <c r="E378" i="4"/>
  <c r="G378" i="4" s="1"/>
  <c r="K378" i="4" s="1"/>
  <c r="I370" i="4"/>
  <c r="I369" i="4"/>
  <c r="I368" i="4"/>
  <c r="I367" i="4"/>
  <c r="E366" i="4"/>
  <c r="D366" i="4"/>
  <c r="C366" i="4"/>
  <c r="I365" i="4"/>
  <c r="I364" i="4"/>
  <c r="I363" i="4"/>
  <c r="I362" i="4"/>
  <c r="E361" i="4"/>
  <c r="G361" i="4" s="1"/>
  <c r="K361" i="4" s="1"/>
  <c r="I353" i="4"/>
  <c r="I352" i="4"/>
  <c r="I351" i="4"/>
  <c r="I350" i="4"/>
  <c r="E349" i="4"/>
  <c r="D349" i="4"/>
  <c r="C349" i="4"/>
  <c r="I348" i="4"/>
  <c r="I347" i="4"/>
  <c r="I346" i="4"/>
  <c r="I345" i="4"/>
  <c r="E344" i="4"/>
  <c r="G344" i="4" s="1"/>
  <c r="K344" i="4" s="1"/>
  <c r="I336" i="4"/>
  <c r="I335" i="4"/>
  <c r="I334" i="4"/>
  <c r="I333" i="4"/>
  <c r="E332" i="4"/>
  <c r="D332" i="4"/>
  <c r="C332" i="4"/>
  <c r="I331" i="4"/>
  <c r="I330" i="4"/>
  <c r="I329" i="4"/>
  <c r="I328" i="4"/>
  <c r="E327" i="4"/>
  <c r="G327" i="4" s="1"/>
  <c r="K327" i="4" s="1"/>
  <c r="I319" i="4"/>
  <c r="I318" i="4"/>
  <c r="I317" i="4"/>
  <c r="I316" i="4"/>
  <c r="E315" i="4"/>
  <c r="D315" i="4"/>
  <c r="C315" i="4"/>
  <c r="I314" i="4"/>
  <c r="I313" i="4"/>
  <c r="I312" i="4"/>
  <c r="I311" i="4"/>
  <c r="E310" i="4"/>
  <c r="G310" i="4" s="1"/>
  <c r="K310" i="4" s="1"/>
  <c r="D617" i="4"/>
  <c r="C617" i="4"/>
  <c r="G608" i="4"/>
  <c r="K608" i="4" s="1"/>
  <c r="E300" i="4"/>
  <c r="I302" i="4"/>
  <c r="I301" i="4"/>
  <c r="I299" i="4"/>
  <c r="I298" i="4"/>
  <c r="E297" i="4"/>
  <c r="G297" i="4" s="1"/>
  <c r="D300" i="4"/>
  <c r="C300" i="4"/>
  <c r="E163" i="4"/>
  <c r="D163" i="4"/>
  <c r="C163" i="4"/>
  <c r="E158" i="4"/>
  <c r="G158" i="4" s="1"/>
  <c r="K158" i="4" s="1"/>
  <c r="E148" i="4"/>
  <c r="D148" i="4"/>
  <c r="C148" i="4"/>
  <c r="E145" i="4"/>
  <c r="G145" i="4" s="1"/>
  <c r="K145" i="4" s="1"/>
  <c r="E133" i="4"/>
  <c r="D133" i="4"/>
  <c r="C133" i="4"/>
  <c r="E128" i="4"/>
  <c r="G128" i="4" s="1"/>
  <c r="K128" i="4" s="1"/>
  <c r="E116" i="4"/>
  <c r="D116" i="4"/>
  <c r="C116" i="4"/>
  <c r="E111" i="4"/>
  <c r="G111" i="4" s="1"/>
  <c r="E99" i="4"/>
  <c r="D99" i="4"/>
  <c r="C99" i="4"/>
  <c r="E94" i="4"/>
  <c r="G94" i="4" s="1"/>
  <c r="D272" i="4"/>
  <c r="C272" i="4"/>
  <c r="G263" i="4"/>
  <c r="K263" i="4" s="1"/>
  <c r="E82" i="4"/>
  <c r="D82" i="4"/>
  <c r="C82" i="4"/>
  <c r="E77" i="4"/>
  <c r="G77" i="4" s="1"/>
  <c r="K77" i="4" s="1"/>
  <c r="D247" i="4"/>
  <c r="C247" i="4"/>
  <c r="G238" i="4"/>
  <c r="K238" i="4" s="1"/>
  <c r="D222" i="4"/>
  <c r="C222" i="4"/>
  <c r="G213" i="4"/>
  <c r="K213" i="4" s="1"/>
  <c r="D197" i="4"/>
  <c r="C197" i="4"/>
  <c r="G188" i="4"/>
  <c r="E65" i="4"/>
  <c r="D65" i="4"/>
  <c r="C65" i="4"/>
  <c r="E60" i="4"/>
  <c r="G60" i="4" s="1"/>
  <c r="K60" i="4" s="1"/>
  <c r="E48" i="4"/>
  <c r="D48" i="4"/>
  <c r="C48" i="4"/>
  <c r="E43" i="4"/>
  <c r="G43" i="4" s="1"/>
  <c r="K43" i="4" s="1"/>
  <c r="I167" i="4"/>
  <c r="I166" i="4"/>
  <c r="I165" i="4"/>
  <c r="I164" i="4"/>
  <c r="I162" i="4"/>
  <c r="I161" i="4"/>
  <c r="I160" i="4"/>
  <c r="I159" i="4"/>
  <c r="I150" i="4"/>
  <c r="I149" i="4"/>
  <c r="I147" i="4"/>
  <c r="I146" i="4"/>
  <c r="I137" i="4"/>
  <c r="I136" i="4"/>
  <c r="I135" i="4"/>
  <c r="I134" i="4"/>
  <c r="I132" i="4"/>
  <c r="I131" i="4"/>
  <c r="I130" i="4"/>
  <c r="I129" i="4"/>
  <c r="I120" i="4"/>
  <c r="I119" i="4"/>
  <c r="I118" i="4"/>
  <c r="I117" i="4"/>
  <c r="I115" i="4"/>
  <c r="I114" i="4"/>
  <c r="I113" i="4"/>
  <c r="I112" i="4"/>
  <c r="I103" i="4"/>
  <c r="I102" i="4"/>
  <c r="I101" i="4"/>
  <c r="I100" i="4"/>
  <c r="I98" i="4"/>
  <c r="I97" i="4"/>
  <c r="I96" i="4"/>
  <c r="I95" i="4"/>
  <c r="I86" i="4"/>
  <c r="I85" i="4"/>
  <c r="I84" i="4"/>
  <c r="I83" i="4"/>
  <c r="I81" i="4"/>
  <c r="I80" i="4"/>
  <c r="I79" i="4"/>
  <c r="I78" i="4"/>
  <c r="I69" i="4"/>
  <c r="I68" i="4"/>
  <c r="I67" i="4"/>
  <c r="I66" i="4"/>
  <c r="I64" i="4"/>
  <c r="I63" i="4"/>
  <c r="I62" i="4"/>
  <c r="I61" i="4"/>
  <c r="I52" i="4"/>
  <c r="I51" i="4"/>
  <c r="I50" i="4"/>
  <c r="I49" i="4"/>
  <c r="I47" i="4"/>
  <c r="I46" i="4"/>
  <c r="I45" i="4"/>
  <c r="I44" i="4"/>
  <c r="I35" i="4"/>
  <c r="I34" i="4"/>
  <c r="I33" i="4"/>
  <c r="I32" i="4"/>
  <c r="E31" i="4"/>
  <c r="D31" i="4"/>
  <c r="C31" i="4"/>
  <c r="I30" i="4"/>
  <c r="I29" i="4"/>
  <c r="I28" i="4"/>
  <c r="I27" i="4"/>
  <c r="E26" i="4"/>
  <c r="G26" i="4" s="1"/>
  <c r="D16" i="4"/>
  <c r="C16" i="4"/>
  <c r="I18" i="4"/>
  <c r="I17" i="4"/>
  <c r="F16" i="4"/>
  <c r="E16" i="4"/>
  <c r="I15" i="4"/>
  <c r="I14" i="4"/>
  <c r="F13" i="4"/>
  <c r="E13" i="4"/>
  <c r="G875" i="4" l="1"/>
  <c r="K875" i="4"/>
  <c r="K871" i="4"/>
  <c r="G847" i="4"/>
  <c r="K847" i="4" s="1"/>
  <c r="G642" i="4"/>
  <c r="K642" i="4" s="1"/>
  <c r="G515" i="4"/>
  <c r="K515" i="4" s="1"/>
  <c r="G417" i="4"/>
  <c r="K417" i="4" s="1"/>
  <c r="G532" i="4"/>
  <c r="K532" i="4" s="1"/>
  <c r="G583" i="4"/>
  <c r="K583" i="4" s="1"/>
  <c r="G549" i="4"/>
  <c r="K549" i="4" s="1"/>
  <c r="G315" i="4"/>
  <c r="K315" i="4" s="1"/>
  <c r="G383" i="4"/>
  <c r="K383" i="4" s="1"/>
  <c r="G734" i="4"/>
  <c r="K734" i="4" s="1"/>
  <c r="G133" i="4"/>
  <c r="K133" i="4" s="1"/>
  <c r="G349" i="4"/>
  <c r="K349" i="4" s="1"/>
  <c r="G300" i="4"/>
  <c r="K300" i="4" s="1"/>
  <c r="G447" i="4"/>
  <c r="K447" i="4" s="1"/>
  <c r="G566" i="4"/>
  <c r="K566" i="4" s="1"/>
  <c r="G617" i="4"/>
  <c r="K617" i="4" s="1"/>
  <c r="G366" i="4"/>
  <c r="K366" i="4" s="1"/>
  <c r="G400" i="4"/>
  <c r="K400" i="4" s="1"/>
  <c r="G759" i="4"/>
  <c r="K759" i="4" s="1"/>
  <c r="G784" i="4"/>
  <c r="K784" i="4" s="1"/>
  <c r="G663" i="4"/>
  <c r="K663" i="4" s="1"/>
  <c r="G481" i="4"/>
  <c r="K481" i="4" s="1"/>
  <c r="G464" i="4"/>
  <c r="K464" i="4" s="1"/>
  <c r="G498" i="4"/>
  <c r="K498" i="4" s="1"/>
  <c r="G332" i="4"/>
  <c r="K332" i="4" s="1"/>
  <c r="G809" i="4"/>
  <c r="K809" i="4" s="1"/>
  <c r="G432" i="4"/>
  <c r="K432" i="4" s="1"/>
  <c r="G709" i="4"/>
  <c r="K709" i="4" s="1"/>
  <c r="K297" i="4"/>
  <c r="G272" i="4"/>
  <c r="K272" i="4" s="1"/>
  <c r="G116" i="4"/>
  <c r="K116" i="4" s="1"/>
  <c r="G48" i="4"/>
  <c r="K48" i="4" s="1"/>
  <c r="G148" i="4"/>
  <c r="K148" i="4" s="1"/>
  <c r="G31" i="4"/>
  <c r="K31" i="4" s="1"/>
  <c r="G197" i="4"/>
  <c r="K197" i="4" s="1"/>
  <c r="G65" i="4"/>
  <c r="K65" i="4" s="1"/>
  <c r="G222" i="4"/>
  <c r="K222" i="4" s="1"/>
  <c r="G82" i="4"/>
  <c r="K82" i="4" s="1"/>
  <c r="G99" i="4"/>
  <c r="K99" i="4" s="1"/>
  <c r="G163" i="4"/>
  <c r="K163" i="4" s="1"/>
  <c r="G247" i="4"/>
  <c r="K247" i="4" s="1"/>
  <c r="K94" i="4"/>
  <c r="K26" i="4"/>
  <c r="K188" i="4"/>
  <c r="K111" i="4"/>
  <c r="G16" i="4"/>
  <c r="K16" i="4" s="1"/>
  <c r="G13" i="4"/>
  <c r="K13" i="4" s="1"/>
  <c r="H25" i="5"/>
  <c r="H26" i="5"/>
  <c r="H13" i="5"/>
  <c r="H14" i="5"/>
  <c r="H24" i="5"/>
  <c r="H12" i="5"/>
  <c r="H20" i="5"/>
  <c r="H19" i="5"/>
  <c r="H18" i="5"/>
  <c r="H17" i="5"/>
  <c r="H16" i="5"/>
  <c r="H15" i="5"/>
  <c r="H11" i="5"/>
  <c r="H10" i="5"/>
  <c r="H9" i="5" l="1"/>
  <c r="H33" i="5" s="1"/>
  <c r="J817" i="4"/>
  <c r="K817" i="4" s="1"/>
  <c r="J814" i="4"/>
  <c r="K814" i="4" s="1"/>
  <c r="J792" i="4"/>
  <c r="K792" i="4" s="1"/>
  <c r="J789" i="4"/>
  <c r="K789" i="4" s="1"/>
  <c r="J581" i="4"/>
  <c r="K581" i="4" s="1"/>
  <c r="J808" i="4"/>
  <c r="K808" i="4" s="1"/>
  <c r="J805" i="4"/>
  <c r="K805" i="4" s="1"/>
  <c r="J783" i="4"/>
  <c r="K783" i="4" s="1"/>
  <c r="J780" i="4"/>
  <c r="K780" i="4" s="1"/>
  <c r="J767" i="4"/>
  <c r="K767" i="4" s="1"/>
  <c r="J764" i="4"/>
  <c r="K764" i="4" s="1"/>
  <c r="J570" i="4"/>
  <c r="K570" i="4" s="1"/>
  <c r="J758" i="4"/>
  <c r="K758" i="4" s="1"/>
  <c r="J755" i="4"/>
  <c r="K755" i="4" s="1"/>
  <c r="J565" i="4"/>
  <c r="K565" i="4" s="1"/>
  <c r="J564" i="4"/>
  <c r="K564" i="4" s="1"/>
  <c r="J742" i="4"/>
  <c r="K742" i="4" s="1"/>
  <c r="J739" i="4"/>
  <c r="K739" i="4" s="1"/>
  <c r="J733" i="4"/>
  <c r="K733" i="4" s="1"/>
  <c r="J730" i="4"/>
  <c r="K730" i="4" s="1"/>
  <c r="J667" i="4"/>
  <c r="K667" i="4" s="1"/>
  <c r="J664" i="4"/>
  <c r="K664" i="4" s="1"/>
  <c r="J662" i="4"/>
  <c r="K662" i="4" s="1"/>
  <c r="J659" i="4"/>
  <c r="K659" i="4" s="1"/>
  <c r="H34" i="5" l="1"/>
  <c r="H35" i="5" s="1"/>
  <c r="J7" i="4" s="1"/>
  <c r="J3" i="4"/>
  <c r="J568" i="4"/>
  <c r="K568" i="4" s="1"/>
  <c r="J813" i="4"/>
  <c r="K813" i="4" s="1"/>
  <c r="J754" i="4"/>
  <c r="K754" i="4" s="1"/>
  <c r="J726" i="4"/>
  <c r="K726" i="4" s="1"/>
  <c r="J562" i="4"/>
  <c r="K562" i="4" s="1"/>
  <c r="J776" i="4"/>
  <c r="K776" i="4" s="1"/>
  <c r="J579" i="4"/>
  <c r="K579" i="4" s="1"/>
  <c r="J735" i="4"/>
  <c r="K735" i="4" s="1"/>
  <c r="J567" i="4"/>
  <c r="K567" i="4" s="1"/>
  <c r="J569" i="4"/>
  <c r="K569" i="4" s="1"/>
  <c r="K668" i="4"/>
  <c r="K670" i="4" s="1"/>
  <c r="K669" i="4" s="1"/>
  <c r="J785" i="4"/>
  <c r="K785" i="4" s="1"/>
  <c r="J760" i="4"/>
  <c r="K760" i="4" s="1"/>
  <c r="J584" i="4"/>
  <c r="K584" i="4" s="1"/>
  <c r="J586" i="4"/>
  <c r="K586" i="4" s="1"/>
  <c r="J738" i="4"/>
  <c r="K738" i="4" s="1"/>
  <c r="J763" i="4"/>
  <c r="K763" i="4" s="1"/>
  <c r="J788" i="4"/>
  <c r="K788" i="4" s="1"/>
  <c r="J585" i="4"/>
  <c r="K585" i="4" s="1"/>
  <c r="J587" i="4"/>
  <c r="K587" i="4" s="1"/>
  <c r="J810" i="4"/>
  <c r="K810" i="4" s="1"/>
  <c r="J804" i="4"/>
  <c r="K804" i="4" s="1"/>
  <c r="J729" i="4"/>
  <c r="K729" i="4" s="1"/>
  <c r="J563" i="4"/>
  <c r="K563" i="4" s="1"/>
  <c r="J779" i="4"/>
  <c r="K779" i="4" s="1"/>
  <c r="J801" i="4"/>
  <c r="K801" i="4" s="1"/>
  <c r="J580" i="4"/>
  <c r="K580" i="4" s="1"/>
  <c r="J582" i="4"/>
  <c r="K582" i="4" s="1"/>
  <c r="J751" i="4"/>
  <c r="K751" i="4" s="1"/>
  <c r="J1493" i="4"/>
  <c r="K1493" i="4" s="1"/>
  <c r="J1494" i="4"/>
  <c r="K1494" i="4" s="1"/>
  <c r="J1506" i="4"/>
  <c r="K1506" i="4" s="1"/>
  <c r="J1507" i="4"/>
  <c r="K1507" i="4" s="1"/>
  <c r="J1490" i="4"/>
  <c r="K1490" i="4" s="1"/>
  <c r="J1491" i="4"/>
  <c r="K1491" i="4" s="1"/>
  <c r="J1503" i="4"/>
  <c r="K1503" i="4" s="1"/>
  <c r="J1504" i="4"/>
  <c r="K1504" i="4" s="1"/>
  <c r="J1520" i="4"/>
  <c r="K1520" i="4" s="1"/>
  <c r="J1519" i="4"/>
  <c r="K1519" i="4" s="1"/>
  <c r="J1517" i="4"/>
  <c r="K1517" i="4" s="1"/>
  <c r="J1516" i="4"/>
  <c r="K1516" i="4" s="1"/>
  <c r="J1481" i="4"/>
  <c r="K1481" i="4" s="1"/>
  <c r="J1480" i="4"/>
  <c r="K1480" i="4" s="1"/>
  <c r="J1478" i="4"/>
  <c r="K1478" i="4" s="1"/>
  <c r="J1477" i="4"/>
  <c r="K1477" i="4" s="1"/>
  <c r="J1468" i="4"/>
  <c r="K1468" i="4" s="1"/>
  <c r="J1467" i="4"/>
  <c r="K1467" i="4" s="1"/>
  <c r="J1465" i="4"/>
  <c r="K1465" i="4" s="1"/>
  <c r="J1464" i="4"/>
  <c r="K1464" i="4" s="1"/>
  <c r="J1455" i="4"/>
  <c r="K1455" i="4" s="1"/>
  <c r="J1454" i="4"/>
  <c r="K1454" i="4" s="1"/>
  <c r="J1452" i="4"/>
  <c r="K1452" i="4" s="1"/>
  <c r="J1451" i="4"/>
  <c r="K1451" i="4" s="1"/>
  <c r="J1442" i="4"/>
  <c r="K1442" i="4" s="1"/>
  <c r="J1439" i="4"/>
  <c r="K1439" i="4" s="1"/>
  <c r="J1428" i="4"/>
  <c r="K1428" i="4" s="1"/>
  <c r="J1429" i="4"/>
  <c r="K1429" i="4" s="1"/>
  <c r="J1425" i="4"/>
  <c r="K1425" i="4" s="1"/>
  <c r="J1426" i="4"/>
  <c r="K1426" i="4" s="1"/>
  <c r="J1416" i="4"/>
  <c r="K1416" i="4" s="1"/>
  <c r="J1415" i="4"/>
  <c r="K1415" i="4" s="1"/>
  <c r="J1413" i="4"/>
  <c r="K1413" i="4" s="1"/>
  <c r="J1412" i="4"/>
  <c r="K1412" i="4" s="1"/>
  <c r="K1495" i="4" l="1"/>
  <c r="K1497" i="4" s="1"/>
  <c r="K1496" i="4" s="1"/>
  <c r="K1469" i="4"/>
  <c r="K1471" i="4" s="1"/>
  <c r="K1470" i="4" s="1"/>
  <c r="K1456" i="4"/>
  <c r="K1458" i="4" s="1"/>
  <c r="K1457" i="4" s="1"/>
  <c r="K1417" i="4"/>
  <c r="K1482" i="4"/>
  <c r="K1484" i="4" s="1"/>
  <c r="K1483" i="4" s="1"/>
  <c r="K1508" i="4"/>
  <c r="K1510" i="4" s="1"/>
  <c r="K1509" i="4" s="1"/>
  <c r="K1430" i="4"/>
  <c r="K1432" i="4" s="1"/>
  <c r="K1431" i="4" s="1"/>
  <c r="K1521" i="4"/>
  <c r="K1523" i="4" s="1"/>
  <c r="K1522" i="4" s="1"/>
  <c r="K793" i="4"/>
  <c r="K795" i="4" s="1"/>
  <c r="K794" i="4" s="1"/>
  <c r="K588" i="4"/>
  <c r="K590" i="4" s="1"/>
  <c r="K589" i="4" s="1"/>
  <c r="K743" i="4"/>
  <c r="K745" i="4" s="1"/>
  <c r="K744" i="4" s="1"/>
  <c r="K571" i="4"/>
  <c r="K573" i="4" s="1"/>
  <c r="K572" i="4" s="1"/>
  <c r="K768" i="4"/>
  <c r="K770" i="4" s="1"/>
  <c r="K769" i="4" s="1"/>
  <c r="K818" i="4"/>
  <c r="J1441" i="4"/>
  <c r="K1441" i="4" s="1"/>
  <c r="J1438" i="4"/>
  <c r="K1438" i="4" s="1"/>
  <c r="K1419" i="4" l="1"/>
  <c r="K1418" i="4" s="1"/>
  <c r="K1443" i="4"/>
  <c r="K1445" i="4" s="1"/>
  <c r="K1444" i="4" s="1"/>
  <c r="K820" i="4"/>
  <c r="K819" i="4" s="1"/>
  <c r="K1525" i="4" l="1"/>
  <c r="J167" i="4"/>
  <c r="K167" i="4" s="1"/>
  <c r="J166" i="4"/>
  <c r="K166" i="4" s="1"/>
  <c r="J150" i="4"/>
  <c r="K150" i="4" s="1"/>
  <c r="J149" i="4"/>
  <c r="K149" i="4" s="1"/>
  <c r="J85" i="4"/>
  <c r="K85" i="4" s="1"/>
  <c r="J255" i="4"/>
  <c r="K255" i="4" s="1"/>
  <c r="J252" i="4"/>
  <c r="K252" i="4" s="1"/>
  <c r="J227" i="4"/>
  <c r="K227" i="4" s="1"/>
  <c r="J202" i="4"/>
  <c r="K202" i="4" s="1"/>
  <c r="J553" i="4"/>
  <c r="K553" i="4" s="1"/>
  <c r="J536" i="4"/>
  <c r="K536" i="4" s="1"/>
  <c r="J519" i="4"/>
  <c r="K519" i="4" s="1"/>
  <c r="J717" i="4"/>
  <c r="K717" i="4" s="1"/>
  <c r="J714" i="4"/>
  <c r="K714" i="4" s="1"/>
  <c r="J502" i="4"/>
  <c r="K502" i="4" s="1"/>
  <c r="J878" i="4"/>
  <c r="K878" i="4" s="1"/>
  <c r="J468" i="4"/>
  <c r="K468" i="4" s="1"/>
  <c r="J434" i="4"/>
  <c r="K434" i="4" s="1"/>
  <c r="J433" i="4"/>
  <c r="K433" i="4" s="1"/>
  <c r="J421" i="4"/>
  <c r="K421" i="4" s="1"/>
  <c r="J404" i="4"/>
  <c r="K404" i="4" s="1"/>
  <c r="J855" i="4"/>
  <c r="K855" i="4" s="1"/>
  <c r="J852" i="4"/>
  <c r="K852" i="4" s="1"/>
  <c r="J650" i="4"/>
  <c r="K650" i="4" s="1"/>
  <c r="J647" i="4"/>
  <c r="K647" i="4" s="1"/>
  <c r="J387" i="4"/>
  <c r="K387" i="4" s="1"/>
  <c r="J370" i="4"/>
  <c r="K370" i="4" s="1"/>
  <c r="J318" i="4"/>
  <c r="K318" i="4" s="1"/>
  <c r="J625" i="4"/>
  <c r="K625" i="4" s="1"/>
  <c r="J622" i="4"/>
  <c r="K622" i="4" s="1"/>
  <c r="J68" i="4"/>
  <c r="K68" i="4" s="1"/>
  <c r="J302" i="4"/>
  <c r="K302" i="4" s="1"/>
  <c r="J301" i="4"/>
  <c r="K301" i="4" s="1"/>
  <c r="J35" i="4"/>
  <c r="K35" i="4" s="1"/>
  <c r="J52" i="4"/>
  <c r="K52" i="4" s="1"/>
  <c r="J51" i="4"/>
  <c r="K51" i="4" s="1"/>
  <c r="J18" i="4"/>
  <c r="K18" i="4" s="1"/>
  <c r="J276" i="4" l="1"/>
  <c r="K276" i="4" s="1"/>
  <c r="J280" i="4"/>
  <c r="K280" i="4" s="1"/>
  <c r="J226" i="4"/>
  <c r="K226" i="4" s="1"/>
  <c r="J230" i="4"/>
  <c r="K230" i="4" s="1"/>
  <c r="J201" i="4"/>
  <c r="K201" i="4" s="1"/>
  <c r="J205" i="4"/>
  <c r="K205" i="4" s="1"/>
  <c r="J17" i="4"/>
  <c r="K17" i="4" s="1"/>
  <c r="J34" i="4"/>
  <c r="K34" i="4" s="1"/>
  <c r="J517" i="4"/>
  <c r="K517" i="4" s="1"/>
  <c r="J551" i="4"/>
  <c r="K551" i="4" s="1"/>
  <c r="J385" i="4"/>
  <c r="K385" i="4" s="1"/>
  <c r="J198" i="4"/>
  <c r="K198" i="4" s="1"/>
  <c r="J273" i="4"/>
  <c r="K273" i="4" s="1"/>
  <c r="J848" i="4"/>
  <c r="K848" i="4" s="1"/>
  <c r="J851" i="4"/>
  <c r="K851" i="4" s="1"/>
  <c r="J485" i="4"/>
  <c r="K485" i="4" s="1"/>
  <c r="J877" i="4"/>
  <c r="K877" i="4" s="1"/>
  <c r="J484" i="4"/>
  <c r="K484" i="4" s="1"/>
  <c r="J876" i="4"/>
  <c r="K876" i="4" s="1"/>
  <c r="J419" i="4"/>
  <c r="K419" i="4" s="1"/>
  <c r="J316" i="4"/>
  <c r="K316" i="4" s="1"/>
  <c r="J350" i="4"/>
  <c r="K350" i="4" s="1"/>
  <c r="J352" i="4"/>
  <c r="K352" i="4" s="1"/>
  <c r="J384" i="4"/>
  <c r="K384" i="4" s="1"/>
  <c r="J386" i="4"/>
  <c r="K386" i="4" s="1"/>
  <c r="J418" i="4"/>
  <c r="K418" i="4" s="1"/>
  <c r="J420" i="4"/>
  <c r="K420" i="4" s="1"/>
  <c r="J449" i="4"/>
  <c r="K449" i="4" s="1"/>
  <c r="J451" i="4"/>
  <c r="K451" i="4" s="1"/>
  <c r="J351" i="4"/>
  <c r="K351" i="4" s="1"/>
  <c r="J353" i="4"/>
  <c r="K353" i="4" s="1"/>
  <c r="J465" i="4"/>
  <c r="K465" i="4" s="1"/>
  <c r="J467" i="4"/>
  <c r="K467" i="4" s="1"/>
  <c r="J499" i="4"/>
  <c r="K499" i="4" s="1"/>
  <c r="J501" i="4"/>
  <c r="K501" i="4" s="1"/>
  <c r="J710" i="4"/>
  <c r="K710" i="4" s="1"/>
  <c r="J533" i="4"/>
  <c r="K533" i="4" s="1"/>
  <c r="J535" i="4"/>
  <c r="K535" i="4" s="1"/>
  <c r="J334" i="4"/>
  <c r="K334" i="4" s="1"/>
  <c r="J336" i="4"/>
  <c r="K336" i="4" s="1"/>
  <c r="J317" i="4"/>
  <c r="K317" i="4" s="1"/>
  <c r="J319" i="4"/>
  <c r="K319" i="4" s="1"/>
  <c r="J618" i="4"/>
  <c r="K618" i="4" s="1"/>
  <c r="J466" i="4"/>
  <c r="K466" i="4" s="1"/>
  <c r="J500" i="4"/>
  <c r="K500" i="4" s="1"/>
  <c r="J713" i="4"/>
  <c r="K713" i="4" s="1"/>
  <c r="J534" i="4"/>
  <c r="K534" i="4" s="1"/>
  <c r="J164" i="4"/>
  <c r="K164" i="4" s="1"/>
  <c r="J516" i="4"/>
  <c r="K516" i="4" s="1"/>
  <c r="J518" i="4"/>
  <c r="K518" i="4" s="1"/>
  <c r="J621" i="4"/>
  <c r="K621" i="4" s="1"/>
  <c r="J333" i="4"/>
  <c r="K333" i="4" s="1"/>
  <c r="J335" i="4"/>
  <c r="K335" i="4" s="1"/>
  <c r="J367" i="4"/>
  <c r="K367" i="4" s="1"/>
  <c r="J369" i="4"/>
  <c r="K369" i="4" s="1"/>
  <c r="J643" i="4"/>
  <c r="K643" i="4" s="1"/>
  <c r="J401" i="4"/>
  <c r="K401" i="4" s="1"/>
  <c r="J403" i="4"/>
  <c r="K403" i="4" s="1"/>
  <c r="J368" i="4"/>
  <c r="K368" i="4" s="1"/>
  <c r="J646" i="4"/>
  <c r="K646" i="4" s="1"/>
  <c r="J402" i="4"/>
  <c r="K402" i="4" s="1"/>
  <c r="J448" i="4"/>
  <c r="K448" i="4" s="1"/>
  <c r="J450" i="4"/>
  <c r="K450" i="4" s="1"/>
  <c r="J550" i="4"/>
  <c r="K550" i="4" s="1"/>
  <c r="J552" i="4"/>
  <c r="K552" i="4" s="1"/>
  <c r="J50" i="4"/>
  <c r="K50" i="4" s="1"/>
  <c r="J66" i="4"/>
  <c r="K66" i="4" s="1"/>
  <c r="J248" i="4"/>
  <c r="K248" i="4" s="1"/>
  <c r="J33" i="4"/>
  <c r="K33" i="4" s="1"/>
  <c r="J101" i="4"/>
  <c r="K101" i="4" s="1"/>
  <c r="J103" i="4"/>
  <c r="K103" i="4" s="1"/>
  <c r="J67" i="4"/>
  <c r="K67" i="4" s="1"/>
  <c r="J69" i="4"/>
  <c r="K69" i="4" s="1"/>
  <c r="J117" i="4"/>
  <c r="K117" i="4" s="1"/>
  <c r="J119" i="4"/>
  <c r="K119" i="4" s="1"/>
  <c r="J251" i="4"/>
  <c r="K251" i="4" s="1"/>
  <c r="J118" i="4"/>
  <c r="K118" i="4" s="1"/>
  <c r="J120" i="4"/>
  <c r="K120" i="4" s="1"/>
  <c r="J135" i="4"/>
  <c r="K135" i="4" s="1"/>
  <c r="J137" i="4"/>
  <c r="K137" i="4" s="1"/>
  <c r="J83" i="4"/>
  <c r="K83" i="4" s="1"/>
  <c r="J165" i="4"/>
  <c r="K165" i="4" s="1"/>
  <c r="J84" i="4"/>
  <c r="K84" i="4" s="1"/>
  <c r="J86" i="4"/>
  <c r="K86" i="4" s="1"/>
  <c r="J223" i="4"/>
  <c r="K223" i="4" s="1"/>
  <c r="J100" i="4"/>
  <c r="K100" i="4" s="1"/>
  <c r="J102" i="4"/>
  <c r="K102" i="4" s="1"/>
  <c r="J134" i="4"/>
  <c r="K134" i="4" s="1"/>
  <c r="J136" i="4"/>
  <c r="K136" i="4" s="1"/>
  <c r="J49" i="4"/>
  <c r="K49" i="4" s="1"/>
  <c r="J147" i="4"/>
  <c r="K147" i="4" s="1"/>
  <c r="J146" i="4"/>
  <c r="K146" i="4" s="1"/>
  <c r="J431" i="4"/>
  <c r="K431" i="4" s="1"/>
  <c r="J430" i="4"/>
  <c r="K430" i="4" s="1"/>
  <c r="J299" i="4"/>
  <c r="K299" i="4" s="1"/>
  <c r="J298" i="4"/>
  <c r="K298" i="4" s="1"/>
  <c r="J46" i="4"/>
  <c r="K46" i="4" s="1"/>
  <c r="J32" i="4" l="1"/>
  <c r="K32" i="4" s="1"/>
  <c r="K303" i="4"/>
  <c r="K305" i="4" s="1"/>
  <c r="J482" i="4"/>
  <c r="K482" i="4" s="1"/>
  <c r="J483" i="4"/>
  <c r="K483" i="4" s="1"/>
  <c r="K435" i="4"/>
  <c r="K437" i="4" s="1"/>
  <c r="K436" i="4" s="1"/>
  <c r="J44" i="4"/>
  <c r="K44" i="4" s="1"/>
  <c r="J45" i="4"/>
  <c r="K45" i="4" s="1"/>
  <c r="J47" i="4"/>
  <c r="K47" i="4" s="1"/>
  <c r="K151" i="4"/>
  <c r="K153" i="4" s="1"/>
  <c r="K152" i="4" s="1"/>
  <c r="J132" i="4"/>
  <c r="K132" i="4" s="1"/>
  <c r="J131" i="4"/>
  <c r="K131" i="4" s="1"/>
  <c r="J115" i="4"/>
  <c r="K115" i="4" s="1"/>
  <c r="J114" i="4"/>
  <c r="K114" i="4" s="1"/>
  <c r="J98" i="4"/>
  <c r="K98" i="4" s="1"/>
  <c r="J97" i="4"/>
  <c r="K97" i="4" s="1"/>
  <c r="J271" i="4"/>
  <c r="K271" i="4" s="1"/>
  <c r="J268" i="4"/>
  <c r="K268" i="4" s="1"/>
  <c r="J81" i="4"/>
  <c r="K81" i="4" s="1"/>
  <c r="J80" i="4"/>
  <c r="K80" i="4" s="1"/>
  <c r="J246" i="4"/>
  <c r="K246" i="4" s="1"/>
  <c r="J243" i="4"/>
  <c r="K243" i="4" s="1"/>
  <c r="J221" i="4"/>
  <c r="K221" i="4" s="1"/>
  <c r="J218" i="4"/>
  <c r="K218" i="4" s="1"/>
  <c r="J196" i="4"/>
  <c r="K196" i="4" s="1"/>
  <c r="J548" i="4"/>
  <c r="K548" i="4" s="1"/>
  <c r="J547" i="4"/>
  <c r="K547" i="4" s="1"/>
  <c r="J531" i="4"/>
  <c r="K531" i="4" s="1"/>
  <c r="J530" i="4"/>
  <c r="K530" i="4" s="1"/>
  <c r="J514" i="4"/>
  <c r="K514" i="4" s="1"/>
  <c r="J513" i="4"/>
  <c r="K513" i="4" s="1"/>
  <c r="J708" i="4"/>
  <c r="K708" i="4" s="1"/>
  <c r="J705" i="4"/>
  <c r="K705" i="4" s="1"/>
  <c r="J497" i="4"/>
  <c r="K497" i="4" s="1"/>
  <c r="J496" i="4"/>
  <c r="K496" i="4" s="1"/>
  <c r="J874" i="4"/>
  <c r="K874" i="4" s="1"/>
  <c r="J463" i="4"/>
  <c r="K463" i="4" s="1"/>
  <c r="J462" i="4"/>
  <c r="K462" i="4" s="1"/>
  <c r="J446" i="4"/>
  <c r="K446" i="4" s="1"/>
  <c r="J416" i="4"/>
  <c r="K416" i="4" s="1"/>
  <c r="J415" i="4"/>
  <c r="K415" i="4" s="1"/>
  <c r="J399" i="4"/>
  <c r="K399" i="4" s="1"/>
  <c r="J398" i="4"/>
  <c r="K398" i="4" s="1"/>
  <c r="J846" i="4"/>
  <c r="K846" i="4" s="1"/>
  <c r="J843" i="4"/>
  <c r="K843" i="4" s="1"/>
  <c r="J641" i="4"/>
  <c r="K641" i="4" s="1"/>
  <c r="J638" i="4"/>
  <c r="K638" i="4" s="1"/>
  <c r="J382" i="4"/>
  <c r="K382" i="4" s="1"/>
  <c r="J381" i="4"/>
  <c r="K381" i="4" s="1"/>
  <c r="J365" i="4"/>
  <c r="K365" i="4" s="1"/>
  <c r="J364" i="4"/>
  <c r="K364" i="4" s="1"/>
  <c r="J348" i="4"/>
  <c r="K348" i="4" s="1"/>
  <c r="J331" i="4"/>
  <c r="K331" i="4" s="1"/>
  <c r="J314" i="4"/>
  <c r="K314" i="4" s="1"/>
  <c r="J616" i="4"/>
  <c r="K616" i="4" s="1"/>
  <c r="J613" i="4"/>
  <c r="K613" i="4" s="1"/>
  <c r="J64" i="4"/>
  <c r="K64" i="4" s="1"/>
  <c r="J63" i="4"/>
  <c r="K63" i="4" s="1"/>
  <c r="J30" i="4"/>
  <c r="K30" i="4" s="1"/>
  <c r="J15" i="4"/>
  <c r="K15" i="4" s="1"/>
  <c r="J62" i="4" l="1"/>
  <c r="K62" i="4" s="1"/>
  <c r="J61" i="4"/>
  <c r="K61" i="4" s="1"/>
  <c r="J193" i="4"/>
  <c r="K193" i="4" s="1"/>
  <c r="J14" i="4"/>
  <c r="K14" i="4" s="1"/>
  <c r="K19" i="4" s="1"/>
  <c r="J29" i="4"/>
  <c r="K29" i="4" s="1"/>
  <c r="K304" i="4"/>
  <c r="J842" i="4"/>
  <c r="K842" i="4" s="1"/>
  <c r="J480" i="4"/>
  <c r="K480" i="4" s="1"/>
  <c r="J873" i="4"/>
  <c r="K873" i="4" s="1"/>
  <c r="J479" i="4"/>
  <c r="K479" i="4" s="1"/>
  <c r="J872" i="4"/>
  <c r="K872" i="4" s="1"/>
  <c r="J28" i="4"/>
  <c r="K28" i="4" s="1"/>
  <c r="J329" i="4"/>
  <c r="K329" i="4" s="1"/>
  <c r="J363" i="4"/>
  <c r="K363" i="4" s="1"/>
  <c r="J637" i="4"/>
  <c r="K637" i="4" s="1"/>
  <c r="J397" i="4"/>
  <c r="K397" i="4" s="1"/>
  <c r="J444" i="4"/>
  <c r="K444" i="4" s="1"/>
  <c r="J512" i="4"/>
  <c r="K512" i="4" s="1"/>
  <c r="J546" i="4"/>
  <c r="K546" i="4" s="1"/>
  <c r="J217" i="4"/>
  <c r="K217" i="4" s="1"/>
  <c r="J79" i="4"/>
  <c r="K79" i="4" s="1"/>
  <c r="J96" i="4"/>
  <c r="K96" i="4" s="1"/>
  <c r="J130" i="4"/>
  <c r="K130" i="4" s="1"/>
  <c r="J839" i="4"/>
  <c r="K839" i="4" s="1"/>
  <c r="J362" i="4"/>
  <c r="K362" i="4" s="1"/>
  <c r="J634" i="4"/>
  <c r="K634" i="4" s="1"/>
  <c r="J396" i="4"/>
  <c r="K396" i="4" s="1"/>
  <c r="J511" i="4"/>
  <c r="K511" i="4" s="1"/>
  <c r="J545" i="4"/>
  <c r="K545" i="4" s="1"/>
  <c r="J609" i="4"/>
  <c r="K609" i="4" s="1"/>
  <c r="J443" i="4"/>
  <c r="K443" i="4" s="1"/>
  <c r="J445" i="4"/>
  <c r="K445" i="4" s="1"/>
  <c r="J379" i="4"/>
  <c r="K379" i="4" s="1"/>
  <c r="J413" i="4"/>
  <c r="K413" i="4" s="1"/>
  <c r="J460" i="4"/>
  <c r="K460" i="4" s="1"/>
  <c r="J494" i="4"/>
  <c r="K494" i="4" s="1"/>
  <c r="J701" i="4"/>
  <c r="K701" i="4" s="1"/>
  <c r="J528" i="4"/>
  <c r="K528" i="4" s="1"/>
  <c r="J328" i="4"/>
  <c r="K328" i="4" s="1"/>
  <c r="J330" i="4"/>
  <c r="K330" i="4" s="1"/>
  <c r="J311" i="4"/>
  <c r="K311" i="4" s="1"/>
  <c r="J313" i="4"/>
  <c r="K313" i="4" s="1"/>
  <c r="J612" i="4"/>
  <c r="K612" i="4" s="1"/>
  <c r="J345" i="4"/>
  <c r="K345" i="4" s="1"/>
  <c r="J347" i="4"/>
  <c r="K347" i="4" s="1"/>
  <c r="J312" i="4"/>
  <c r="K312" i="4" s="1"/>
  <c r="J346" i="4"/>
  <c r="K346" i="4" s="1"/>
  <c r="J380" i="4"/>
  <c r="K380" i="4" s="1"/>
  <c r="J414" i="4"/>
  <c r="K414" i="4" s="1"/>
  <c r="J461" i="4"/>
  <c r="K461" i="4" s="1"/>
  <c r="J495" i="4"/>
  <c r="K495" i="4" s="1"/>
  <c r="J704" i="4"/>
  <c r="K704" i="4" s="1"/>
  <c r="J529" i="4"/>
  <c r="K529" i="4" s="1"/>
  <c r="K53" i="4"/>
  <c r="K55" i="4" s="1"/>
  <c r="K54" i="4" s="1"/>
  <c r="J160" i="4"/>
  <c r="K160" i="4" s="1"/>
  <c r="J162" i="4"/>
  <c r="K162" i="4" s="1"/>
  <c r="J214" i="4"/>
  <c r="K214" i="4" s="1"/>
  <c r="J78" i="4"/>
  <c r="K78" i="4" s="1"/>
  <c r="J95" i="4"/>
  <c r="K95" i="4" s="1"/>
  <c r="J129" i="4"/>
  <c r="K129" i="4" s="1"/>
  <c r="J189" i="4"/>
  <c r="K189" i="4" s="1"/>
  <c r="J239" i="4"/>
  <c r="K239" i="4" s="1"/>
  <c r="J264" i="4"/>
  <c r="K264" i="4" s="1"/>
  <c r="J112" i="4"/>
  <c r="K112" i="4" s="1"/>
  <c r="J159" i="4"/>
  <c r="K159" i="4" s="1"/>
  <c r="J161" i="4"/>
  <c r="K161" i="4" s="1"/>
  <c r="J192" i="4"/>
  <c r="K192" i="4" s="1"/>
  <c r="J242" i="4"/>
  <c r="K242" i="4" s="1"/>
  <c r="J267" i="4"/>
  <c r="K267" i="4" s="1"/>
  <c r="J113" i="4"/>
  <c r="K113" i="4" s="1"/>
  <c r="K70" i="4" l="1"/>
  <c r="K72" i="4" s="1"/>
  <c r="K71" i="4" s="1"/>
  <c r="J27" i="4"/>
  <c r="K27" i="4" s="1"/>
  <c r="K36" i="4" s="1"/>
  <c r="K38" i="4" s="1"/>
  <c r="K37" i="4" s="1"/>
  <c r="J477" i="4"/>
  <c r="K477" i="4" s="1"/>
  <c r="K879" i="4"/>
  <c r="K881" i="4" s="1"/>
  <c r="K138" i="4"/>
  <c r="K140" i="4" s="1"/>
  <c r="K139" i="4" s="1"/>
  <c r="K371" i="4"/>
  <c r="K373" i="4" s="1"/>
  <c r="K372" i="4" s="1"/>
  <c r="K405" i="4"/>
  <c r="K407" i="4" s="1"/>
  <c r="K406" i="4" s="1"/>
  <c r="K651" i="4"/>
  <c r="K653" i="4" s="1"/>
  <c r="K652" i="4" s="1"/>
  <c r="K104" i="4"/>
  <c r="K106" i="4" s="1"/>
  <c r="K105" i="4" s="1"/>
  <c r="K87" i="4"/>
  <c r="K89" i="4" s="1"/>
  <c r="K88" i="4" s="1"/>
  <c r="K554" i="4"/>
  <c r="K556" i="4" s="1"/>
  <c r="K555" i="4" s="1"/>
  <c r="K856" i="4"/>
  <c r="J478" i="4"/>
  <c r="K478" i="4" s="1"/>
  <c r="K231" i="4"/>
  <c r="K233" i="4" s="1"/>
  <c r="K232" i="4" s="1"/>
  <c r="K520" i="4"/>
  <c r="K522" i="4" s="1"/>
  <c r="K521" i="4" s="1"/>
  <c r="K354" i="4"/>
  <c r="K356" i="4" s="1"/>
  <c r="K355" i="4" s="1"/>
  <c r="K626" i="4"/>
  <c r="K628" i="4" s="1"/>
  <c r="K822" i="4" s="1"/>
  <c r="K320" i="4"/>
  <c r="K322" i="4" s="1"/>
  <c r="K337" i="4"/>
  <c r="K452" i="4"/>
  <c r="K454" i="4" s="1"/>
  <c r="K453" i="4" s="1"/>
  <c r="K503" i="4"/>
  <c r="K505" i="4" s="1"/>
  <c r="K504" i="4" s="1"/>
  <c r="K422" i="4"/>
  <c r="K424" i="4" s="1"/>
  <c r="K423" i="4" s="1"/>
  <c r="K718" i="4"/>
  <c r="K720" i="4" s="1"/>
  <c r="K719" i="4" s="1"/>
  <c r="K388" i="4"/>
  <c r="K390" i="4" s="1"/>
  <c r="K389" i="4" s="1"/>
  <c r="K469" i="4"/>
  <c r="K471" i="4" s="1"/>
  <c r="K470" i="4" s="1"/>
  <c r="K537" i="4"/>
  <c r="K539" i="4" s="1"/>
  <c r="K538" i="4" s="1"/>
  <c r="K281" i="4"/>
  <c r="K283" i="4" s="1"/>
  <c r="K282" i="4" s="1"/>
  <c r="K121" i="4"/>
  <c r="K123" i="4" s="1"/>
  <c r="K122" i="4" s="1"/>
  <c r="K21" i="4"/>
  <c r="K256" i="4"/>
  <c r="K258" i="4" s="1"/>
  <c r="K257" i="4" s="1"/>
  <c r="K168" i="4"/>
  <c r="K206" i="4"/>
  <c r="K208" i="4" s="1"/>
  <c r="K172" i="4" l="1"/>
  <c r="I3" i="4"/>
  <c r="K3" i="4" s="1"/>
  <c r="K321" i="4"/>
  <c r="K207" i="4"/>
  <c r="K285" i="4"/>
  <c r="K170" i="4"/>
  <c r="K169" i="4" s="1"/>
  <c r="K486" i="4"/>
  <c r="K488" i="4" s="1"/>
  <c r="K487" i="4" s="1"/>
  <c r="K880" i="4"/>
  <c r="K1348" i="4"/>
  <c r="K627" i="4"/>
  <c r="K858" i="4"/>
  <c r="K860" i="4" s="1"/>
  <c r="K339" i="4"/>
  <c r="K338" i="4" s="1"/>
  <c r="K20" i="4"/>
  <c r="K592" i="4" l="1"/>
  <c r="I7" i="4" s="1"/>
  <c r="K7" i="4" s="1"/>
  <c r="K857" i="4"/>
</calcChain>
</file>

<file path=xl/sharedStrings.xml><?xml version="1.0" encoding="utf-8"?>
<sst xmlns="http://schemas.openxmlformats.org/spreadsheetml/2006/main" count="2729" uniqueCount="227">
  <si>
    <t>番号</t>
    <rPh sb="0" eb="2">
      <t>バンゴウ</t>
    </rPh>
    <phoneticPr fontId="2"/>
  </si>
  <si>
    <t>施設名</t>
    <rPh sb="0" eb="3">
      <t>シセツメイ</t>
    </rPh>
    <phoneticPr fontId="2"/>
  </si>
  <si>
    <t>合計</t>
    <rPh sb="0" eb="2">
      <t>ゴウケイ</t>
    </rPh>
    <phoneticPr fontId="2"/>
  </si>
  <si>
    <t>夏季</t>
    <rPh sb="0" eb="2">
      <t>カキ</t>
    </rPh>
    <phoneticPr fontId="2"/>
  </si>
  <si>
    <t>その他季</t>
    <rPh sb="2" eb="3">
      <t>タ</t>
    </rPh>
    <rPh sb="3" eb="4">
      <t>キ</t>
    </rPh>
    <phoneticPr fontId="2"/>
  </si>
  <si>
    <t>中原浄化センター</t>
  </si>
  <si>
    <t>倉富ポンプ場</t>
  </si>
  <si>
    <t>御津中央浄化センター</t>
  </si>
  <si>
    <t>田原地区処理場</t>
  </si>
  <si>
    <t>中消防署倉田出張所</t>
  </si>
  <si>
    <t>金岡ポンプ場</t>
  </si>
  <si>
    <t>－</t>
  </si>
  <si>
    <t>－</t>
    <phoneticPr fontId="2"/>
  </si>
  <si>
    <t>第１事業所</t>
    <phoneticPr fontId="2"/>
  </si>
  <si>
    <t>岡山市役所新庁舎</t>
    <rPh sb="0" eb="5">
      <t>オカヤマシヤクショ</t>
    </rPh>
    <rPh sb="5" eb="6">
      <t>シン</t>
    </rPh>
    <rPh sb="6" eb="8">
      <t>チョウシャ</t>
    </rPh>
    <phoneticPr fontId="2"/>
  </si>
  <si>
    <t>平井排水センター</t>
    <phoneticPr fontId="2"/>
  </si>
  <si>
    <t>≪業務用電力≫</t>
    <rPh sb="1" eb="6">
      <t>ギョウムヨウデンリョク</t>
    </rPh>
    <phoneticPr fontId="2"/>
  </si>
  <si>
    <t>基本料金</t>
    <rPh sb="0" eb="4">
      <t>キホンリョウキン</t>
    </rPh>
    <phoneticPr fontId="2"/>
  </si>
  <si>
    <t>常時電力</t>
    <rPh sb="0" eb="4">
      <t>ジョウジデンリョク</t>
    </rPh>
    <phoneticPr fontId="2"/>
  </si>
  <si>
    <t>予備電力</t>
    <rPh sb="0" eb="4">
      <t>ヨビデンリョク</t>
    </rPh>
    <phoneticPr fontId="2"/>
  </si>
  <si>
    <t>(円/kW/月)</t>
    <rPh sb="1" eb="2">
      <t>エン</t>
    </rPh>
    <rPh sb="6" eb="7">
      <t>ツキ</t>
    </rPh>
    <phoneticPr fontId="2"/>
  </si>
  <si>
    <t>(円/kWh)</t>
    <rPh sb="1" eb="2">
      <t>エン</t>
    </rPh>
    <phoneticPr fontId="2"/>
  </si>
  <si>
    <t>料金単価（税込）</t>
    <rPh sb="0" eb="4">
      <t>リョウキンタンカ</t>
    </rPh>
    <rPh sb="5" eb="7">
      <t>ゼイコ</t>
    </rPh>
    <phoneticPr fontId="2"/>
  </si>
  <si>
    <t>負荷追随　従量料金</t>
    <rPh sb="0" eb="4">
      <t>フカツイズイ</t>
    </rPh>
    <rPh sb="5" eb="9">
      <t>ジュウリョウリョウキン</t>
    </rPh>
    <phoneticPr fontId="2"/>
  </si>
  <si>
    <t>自己託送　従量料金</t>
    <rPh sb="0" eb="4">
      <t>ジコタクソウ</t>
    </rPh>
    <rPh sb="5" eb="9">
      <t>ジュウリョウリョウキン</t>
    </rPh>
    <phoneticPr fontId="2"/>
  </si>
  <si>
    <t>購入金額(A)</t>
    <rPh sb="0" eb="4">
      <t>コウニュウキンガク</t>
    </rPh>
    <phoneticPr fontId="2"/>
  </si>
  <si>
    <t>契約電力</t>
    <rPh sb="0" eb="4">
      <t>ケイヤクデンリョク</t>
    </rPh>
    <phoneticPr fontId="2"/>
  </si>
  <si>
    <t>力率</t>
    <rPh sb="0" eb="2">
      <t>リキリツ</t>
    </rPh>
    <phoneticPr fontId="2"/>
  </si>
  <si>
    <t>単価(円)</t>
    <rPh sb="0" eb="2">
      <t>タンカ</t>
    </rPh>
    <rPh sb="3" eb="4">
      <t>エン</t>
    </rPh>
    <phoneticPr fontId="2"/>
  </si>
  <si>
    <t>金額(12ヶ月分)
(円)</t>
    <rPh sb="0" eb="2">
      <t>キンガク</t>
    </rPh>
    <rPh sb="6" eb="8">
      <t>ゲツブン</t>
    </rPh>
    <rPh sb="11" eb="12">
      <t>エン</t>
    </rPh>
    <phoneticPr fontId="2"/>
  </si>
  <si>
    <t>(kW)</t>
    <phoneticPr fontId="2"/>
  </si>
  <si>
    <t>(%)</t>
    <phoneticPr fontId="2"/>
  </si>
  <si>
    <t>常時</t>
    <rPh sb="0" eb="2">
      <t>ジョウジ</t>
    </rPh>
    <phoneticPr fontId="2"/>
  </si>
  <si>
    <t>予備</t>
    <rPh sb="0" eb="2">
      <t>ヨビ</t>
    </rPh>
    <phoneticPr fontId="2"/>
  </si>
  <si>
    <t>電気使用料</t>
    <rPh sb="0" eb="2">
      <t>デンキ</t>
    </rPh>
    <rPh sb="2" eb="4">
      <t>シヨウ</t>
    </rPh>
    <rPh sb="4" eb="5">
      <t>リョウ</t>
    </rPh>
    <phoneticPr fontId="2"/>
  </si>
  <si>
    <t>金額
(円)</t>
    <rPh sb="0" eb="2">
      <t>キンガク</t>
    </rPh>
    <rPh sb="4" eb="5">
      <t>エン</t>
    </rPh>
    <phoneticPr fontId="2"/>
  </si>
  <si>
    <t>電力量</t>
    <rPh sb="0" eb="3">
      <t>デンリョクリョウ</t>
    </rPh>
    <phoneticPr fontId="2"/>
  </si>
  <si>
    <t>(kWh)</t>
    <phoneticPr fontId="2"/>
  </si>
  <si>
    <t>単価
(円/kWh)</t>
    <rPh sb="0" eb="2">
      <t>タンカ</t>
    </rPh>
    <rPh sb="4" eb="5">
      <t>エン</t>
    </rPh>
    <phoneticPr fontId="2"/>
  </si>
  <si>
    <t>小計</t>
    <rPh sb="0" eb="2">
      <t>ショウケイ</t>
    </rPh>
    <phoneticPr fontId="2"/>
  </si>
  <si>
    <t>令和９年度　基本料金</t>
    <rPh sb="0" eb="2">
      <t>レイワ</t>
    </rPh>
    <rPh sb="3" eb="5">
      <t>ネンド</t>
    </rPh>
    <rPh sb="6" eb="10">
      <t>キホンリョウキン</t>
    </rPh>
    <phoneticPr fontId="2"/>
  </si>
  <si>
    <t>令和９年度　負荷追随（その他季）</t>
    <rPh sb="0" eb="2">
      <t>レイワ</t>
    </rPh>
    <rPh sb="3" eb="5">
      <t>ネンド</t>
    </rPh>
    <rPh sb="6" eb="10">
      <t>フカツイズイ</t>
    </rPh>
    <rPh sb="13" eb="14">
      <t>タ</t>
    </rPh>
    <rPh sb="14" eb="15">
      <t>キ</t>
    </rPh>
    <phoneticPr fontId="2"/>
  </si>
  <si>
    <t>令和９年度　負荷追随（夏季）</t>
    <rPh sb="0" eb="2">
      <t>レイワ</t>
    </rPh>
    <rPh sb="3" eb="5">
      <t>ネンド</t>
    </rPh>
    <rPh sb="6" eb="10">
      <t>フカツイズイ</t>
    </rPh>
    <rPh sb="11" eb="12">
      <t>ナツ</t>
    </rPh>
    <rPh sb="12" eb="13">
      <t>キ</t>
    </rPh>
    <phoneticPr fontId="2"/>
  </si>
  <si>
    <t>令和９年度　自己託送（その他季）</t>
    <rPh sb="0" eb="2">
      <t>レイワ</t>
    </rPh>
    <rPh sb="3" eb="5">
      <t>ネンド</t>
    </rPh>
    <rPh sb="6" eb="10">
      <t>ジコタクソウ</t>
    </rPh>
    <rPh sb="13" eb="14">
      <t>タ</t>
    </rPh>
    <rPh sb="14" eb="15">
      <t>キ</t>
    </rPh>
    <phoneticPr fontId="2"/>
  </si>
  <si>
    <t>令和９年度　自己託送（夏季）</t>
    <rPh sb="0" eb="2">
      <t>レイワ</t>
    </rPh>
    <rPh sb="3" eb="5">
      <t>ネンド</t>
    </rPh>
    <rPh sb="6" eb="10">
      <t>ジコタクソウ</t>
    </rPh>
    <rPh sb="11" eb="12">
      <t>ナツ</t>
    </rPh>
    <rPh sb="12" eb="13">
      <t>キ</t>
    </rPh>
    <phoneticPr fontId="2"/>
  </si>
  <si>
    <t>令和10年度　基本料金</t>
    <rPh sb="0" eb="2">
      <t>レイワ</t>
    </rPh>
    <rPh sb="4" eb="6">
      <t>ネンド</t>
    </rPh>
    <rPh sb="7" eb="11">
      <t>キホンリョウキン</t>
    </rPh>
    <phoneticPr fontId="2"/>
  </si>
  <si>
    <t>令和10年度　負荷追随（その他季）</t>
    <rPh sb="0" eb="2">
      <t>レイワ</t>
    </rPh>
    <rPh sb="4" eb="6">
      <t>ネンド</t>
    </rPh>
    <rPh sb="7" eb="11">
      <t>フカツイズイ</t>
    </rPh>
    <rPh sb="14" eb="15">
      <t>タ</t>
    </rPh>
    <rPh sb="15" eb="16">
      <t>キ</t>
    </rPh>
    <phoneticPr fontId="2"/>
  </si>
  <si>
    <t>令和10年度　負荷追随（夏季）</t>
    <rPh sb="0" eb="2">
      <t>レイワ</t>
    </rPh>
    <rPh sb="4" eb="6">
      <t>ネンド</t>
    </rPh>
    <rPh sb="7" eb="11">
      <t>フカツイズイ</t>
    </rPh>
    <rPh sb="12" eb="13">
      <t>ナツ</t>
    </rPh>
    <rPh sb="13" eb="14">
      <t>キ</t>
    </rPh>
    <phoneticPr fontId="2"/>
  </si>
  <si>
    <t>令和10年度　自己託送（その他季）</t>
    <rPh sb="0" eb="2">
      <t>レイワ</t>
    </rPh>
    <rPh sb="4" eb="6">
      <t>ネンド</t>
    </rPh>
    <rPh sb="7" eb="11">
      <t>ジコタクソウ</t>
    </rPh>
    <rPh sb="14" eb="15">
      <t>タ</t>
    </rPh>
    <rPh sb="15" eb="16">
      <t>キ</t>
    </rPh>
    <phoneticPr fontId="2"/>
  </si>
  <si>
    <t>令和10年度　自己託送（夏季）</t>
    <rPh sb="0" eb="2">
      <t>レイワ</t>
    </rPh>
    <rPh sb="4" eb="6">
      <t>ネンド</t>
    </rPh>
    <rPh sb="7" eb="11">
      <t>ジコタクソウ</t>
    </rPh>
    <rPh sb="12" eb="13">
      <t>ナツ</t>
    </rPh>
    <rPh sb="13" eb="14">
      <t>キ</t>
    </rPh>
    <phoneticPr fontId="2"/>
  </si>
  <si>
    <t>合計(税込)</t>
    <rPh sb="0" eb="2">
      <t>ゴウケイ</t>
    </rPh>
    <rPh sb="3" eb="5">
      <t>ゼイコ</t>
    </rPh>
    <phoneticPr fontId="2"/>
  </si>
  <si>
    <t>消費税及び地方消費税額(円未満切り捨て)</t>
    <rPh sb="0" eb="3">
      <t>ショウヒゼイ</t>
    </rPh>
    <rPh sb="3" eb="4">
      <t>オヨ</t>
    </rPh>
    <rPh sb="5" eb="11">
      <t>チホウショウヒゼイガク</t>
    </rPh>
    <rPh sb="12" eb="13">
      <t>エン</t>
    </rPh>
    <rPh sb="13" eb="15">
      <t>ミマン</t>
    </rPh>
    <rPh sb="15" eb="16">
      <t>キ</t>
    </rPh>
    <rPh sb="17" eb="18">
      <t>ス</t>
    </rPh>
    <phoneticPr fontId="2"/>
  </si>
  <si>
    <t>電気使用料(B)</t>
    <rPh sb="0" eb="2">
      <t>デンキ</t>
    </rPh>
    <rPh sb="2" eb="4">
      <t>シヨウ</t>
    </rPh>
    <rPh sb="4" eb="5">
      <t>リョウ</t>
    </rPh>
    <phoneticPr fontId="2"/>
  </si>
  <si>
    <t>公用車立体駐車場</t>
    <phoneticPr fontId="2"/>
  </si>
  <si>
    <t>ほっとプラザ大供</t>
    <phoneticPr fontId="2"/>
  </si>
  <si>
    <t>北消防署</t>
    <phoneticPr fontId="2"/>
  </si>
  <si>
    <t>北消防署番町分署</t>
    <phoneticPr fontId="2"/>
  </si>
  <si>
    <t>西消防署</t>
    <rPh sb="0" eb="4">
      <t>ニシショウボウショ</t>
    </rPh>
    <phoneticPr fontId="2"/>
  </si>
  <si>
    <t>西消防署高松出張所</t>
    <phoneticPr fontId="2"/>
  </si>
  <si>
    <t>中消防署</t>
    <rPh sb="0" eb="4">
      <t>ナカショウボウショ</t>
    </rPh>
    <phoneticPr fontId="2"/>
  </si>
  <si>
    <t>南消防署</t>
    <phoneticPr fontId="2"/>
  </si>
  <si>
    <t>岡山市消防航空隊</t>
    <phoneticPr fontId="2"/>
  </si>
  <si>
    <t>消防教育訓練センター総合訓練施設</t>
    <phoneticPr fontId="2"/>
  </si>
  <si>
    <t>消防教育訓練センター水難救助訓練施設</t>
    <phoneticPr fontId="2"/>
  </si>
  <si>
    <t>≪高圧電力Ａ≫</t>
    <rPh sb="1" eb="3">
      <t>コウアツ</t>
    </rPh>
    <rPh sb="3" eb="5">
      <t>デンリョク</t>
    </rPh>
    <phoneticPr fontId="2"/>
  </si>
  <si>
    <t>岡山駅南地下道</t>
    <rPh sb="0" eb="7">
      <t>オカヤマエキミナミチカドウ</t>
    </rPh>
    <phoneticPr fontId="2"/>
  </si>
  <si>
    <t>当新田浄化センター</t>
    <phoneticPr fontId="2"/>
  </si>
  <si>
    <t>西大寺環境整備事務所</t>
    <phoneticPr fontId="2"/>
  </si>
  <si>
    <t>山上最終処分場</t>
    <rPh sb="0" eb="1">
      <t>ヤマ</t>
    </rPh>
    <rPh sb="1" eb="2">
      <t>ウエ</t>
    </rPh>
    <rPh sb="2" eb="7">
      <t>サイシュウショブンジョウ</t>
    </rPh>
    <phoneticPr fontId="2"/>
  </si>
  <si>
    <t>山田最終処分場　水処理施設</t>
    <phoneticPr fontId="2"/>
  </si>
  <si>
    <t>松ヶ鼻最終処分場　水処理施設</t>
    <phoneticPr fontId="2"/>
  </si>
  <si>
    <t>浅越最終処分場　水処理施設</t>
  </si>
  <si>
    <t>一宮浄化センター</t>
    <phoneticPr fontId="2"/>
  </si>
  <si>
    <t>瀬戸浄化センター</t>
    <phoneticPr fontId="2"/>
  </si>
  <si>
    <t>政津ポンプ場</t>
    <phoneticPr fontId="2"/>
  </si>
  <si>
    <t>野々口浄化センター</t>
    <phoneticPr fontId="2"/>
  </si>
  <si>
    <t>錦ポンプ場</t>
    <phoneticPr fontId="2"/>
  </si>
  <si>
    <t>野殿ポンプ場</t>
    <phoneticPr fontId="2"/>
  </si>
  <si>
    <t>古新田ポンプ場</t>
    <phoneticPr fontId="2"/>
  </si>
  <si>
    <t>山浦浄水場</t>
    <phoneticPr fontId="2"/>
  </si>
  <si>
    <t>矢原浄水場</t>
    <phoneticPr fontId="2"/>
  </si>
  <si>
    <t>電気使用料(C)</t>
    <rPh sb="0" eb="2">
      <t>デンキ</t>
    </rPh>
    <rPh sb="2" eb="4">
      <t>シヨウ</t>
    </rPh>
    <rPh sb="4" eb="5">
      <t>リョウ</t>
    </rPh>
    <phoneticPr fontId="2"/>
  </si>
  <si>
    <t>段原取水場</t>
    <phoneticPr fontId="2"/>
  </si>
  <si>
    <t>牟佐浄水場</t>
    <phoneticPr fontId="2"/>
  </si>
  <si>
    <t>兼基加圧ポンプ場</t>
    <phoneticPr fontId="2"/>
  </si>
  <si>
    <t>平井加圧ポンプ場</t>
    <phoneticPr fontId="2"/>
  </si>
  <si>
    <t>電気使用料(D)</t>
    <rPh sb="0" eb="2">
      <t>デンキ</t>
    </rPh>
    <rPh sb="2" eb="4">
      <t>シヨウ</t>
    </rPh>
    <rPh sb="4" eb="5">
      <t>リョウ</t>
    </rPh>
    <phoneticPr fontId="2"/>
  </si>
  <si>
    <t>岡東浄化センター</t>
    <rPh sb="0" eb="1">
      <t>オカ</t>
    </rPh>
    <rPh sb="1" eb="2">
      <t>ヒガシ</t>
    </rPh>
    <rPh sb="2" eb="4">
      <t>ジョウカ</t>
    </rPh>
    <phoneticPr fontId="2"/>
  </si>
  <si>
    <t>≪従量電灯Ａ≫</t>
    <rPh sb="1" eb="3">
      <t>ジュウリョウ</t>
    </rPh>
    <rPh sb="3" eb="5">
      <t>デントウ</t>
    </rPh>
    <phoneticPr fontId="2"/>
  </si>
  <si>
    <t>最低料金</t>
    <rPh sb="0" eb="4">
      <t>サイテイリョウキン</t>
    </rPh>
    <phoneticPr fontId="2"/>
  </si>
  <si>
    <t>15kWhまで</t>
    <phoneticPr fontId="2"/>
  </si>
  <si>
    <t>(円/契約)</t>
    <rPh sb="1" eb="2">
      <t>エン</t>
    </rPh>
    <rPh sb="3" eb="5">
      <t>ケイヤク</t>
    </rPh>
    <phoneticPr fontId="2"/>
  </si>
  <si>
    <t>15kWh超過120kWhまで</t>
    <rPh sb="5" eb="7">
      <t>チョウカ</t>
    </rPh>
    <phoneticPr fontId="2"/>
  </si>
  <si>
    <t>120kWh超過300kWhまで</t>
    <rPh sb="6" eb="8">
      <t>チョウカ</t>
    </rPh>
    <phoneticPr fontId="2"/>
  </si>
  <si>
    <t>300kWh超過</t>
    <rPh sb="6" eb="8">
      <t>チョウカ</t>
    </rPh>
    <phoneticPr fontId="2"/>
  </si>
  <si>
    <t>最低料金</t>
    <rPh sb="0" eb="2">
      <t>サイテイ</t>
    </rPh>
    <rPh sb="2" eb="4">
      <t>リョウキン</t>
    </rPh>
    <phoneticPr fontId="2"/>
  </si>
  <si>
    <t>契約数</t>
    <rPh sb="0" eb="3">
      <t>ケイヤクスウ</t>
    </rPh>
    <phoneticPr fontId="2"/>
  </si>
  <si>
    <t>令和９年度 負荷追随（15kWh超過120kWhまで）</t>
    <rPh sb="0" eb="2">
      <t>レイワ</t>
    </rPh>
    <rPh sb="3" eb="5">
      <t>ネンド</t>
    </rPh>
    <rPh sb="6" eb="10">
      <t>フカツイズイ</t>
    </rPh>
    <rPh sb="16" eb="18">
      <t>チョウカ</t>
    </rPh>
    <phoneticPr fontId="2"/>
  </si>
  <si>
    <t>令和９年度 負荷追随（120kWh超過300kWhまで）</t>
    <rPh sb="0" eb="2">
      <t>レイワ</t>
    </rPh>
    <rPh sb="3" eb="5">
      <t>ネンド</t>
    </rPh>
    <rPh sb="6" eb="10">
      <t>フカツイズイ</t>
    </rPh>
    <rPh sb="17" eb="19">
      <t>チョウカ</t>
    </rPh>
    <phoneticPr fontId="2"/>
  </si>
  <si>
    <t>令和９年度 負荷追随（300kWh超過）</t>
    <rPh sb="0" eb="2">
      <t>レイワ</t>
    </rPh>
    <rPh sb="3" eb="5">
      <t>ネンド</t>
    </rPh>
    <rPh sb="6" eb="10">
      <t>フカツイズイ</t>
    </rPh>
    <rPh sb="17" eb="19">
      <t>チョウカ</t>
    </rPh>
    <phoneticPr fontId="2"/>
  </si>
  <si>
    <t>令和10年度 負荷追随（15kWh超過120kWhまで）</t>
    <rPh sb="0" eb="2">
      <t>レイワ</t>
    </rPh>
    <rPh sb="4" eb="6">
      <t>ネンド</t>
    </rPh>
    <rPh sb="7" eb="11">
      <t>フカツイズイ</t>
    </rPh>
    <rPh sb="17" eb="19">
      <t>チョウカ</t>
    </rPh>
    <phoneticPr fontId="2"/>
  </si>
  <si>
    <t>令和10年度 負荷追随（120kWh超過300kWhまで）</t>
    <rPh sb="0" eb="2">
      <t>レイワ</t>
    </rPh>
    <rPh sb="4" eb="6">
      <t>ネンド</t>
    </rPh>
    <rPh sb="7" eb="11">
      <t>フカツイズイ</t>
    </rPh>
    <rPh sb="18" eb="20">
      <t>チョウカ</t>
    </rPh>
    <phoneticPr fontId="2"/>
  </si>
  <si>
    <t>令和10年度 負荷追随（300kWh超過）</t>
    <rPh sb="0" eb="2">
      <t>レイワ</t>
    </rPh>
    <rPh sb="4" eb="6">
      <t>ネンド</t>
    </rPh>
    <rPh sb="7" eb="11">
      <t>フカツイズイ</t>
    </rPh>
    <rPh sb="18" eb="20">
      <t>チョウカ</t>
    </rPh>
    <phoneticPr fontId="2"/>
  </si>
  <si>
    <t>令和９年度 最低料金（15kWhまで）</t>
    <rPh sb="0" eb="2">
      <t>レイワ</t>
    </rPh>
    <rPh sb="3" eb="5">
      <t>ネンド</t>
    </rPh>
    <rPh sb="6" eb="8">
      <t>サイテイ</t>
    </rPh>
    <rPh sb="8" eb="10">
      <t>リョウキン</t>
    </rPh>
    <phoneticPr fontId="2"/>
  </si>
  <si>
    <t>公用二輪車置場</t>
    <rPh sb="0" eb="2">
      <t>コウヨウ</t>
    </rPh>
    <rPh sb="2" eb="5">
      <t>ニリンシャ</t>
    </rPh>
    <rPh sb="5" eb="7">
      <t>オキバ</t>
    </rPh>
    <phoneticPr fontId="2"/>
  </si>
  <si>
    <t>職員駐輪場</t>
    <rPh sb="0" eb="5">
      <t>ショクインチュウリンジョウ</t>
    </rPh>
    <phoneticPr fontId="2"/>
  </si>
  <si>
    <t>大気環境測定局舎 興除局</t>
  </si>
  <si>
    <t>大気環境測定局舎 江並局</t>
    <phoneticPr fontId="2"/>
  </si>
  <si>
    <t>大気環境測定局舎 南輝局</t>
    <phoneticPr fontId="2"/>
  </si>
  <si>
    <t>大気環境測定局舎 吉備局</t>
    <phoneticPr fontId="2"/>
  </si>
  <si>
    <t>大気環境測定局舎 出石局</t>
    <phoneticPr fontId="2"/>
  </si>
  <si>
    <t>大気環境測定局舎 西大寺局</t>
    <phoneticPr fontId="2"/>
  </si>
  <si>
    <t>大気環境測定局舎 東岡山局</t>
    <phoneticPr fontId="2"/>
  </si>
  <si>
    <t>大気環境測定局舎 五明局</t>
    <phoneticPr fontId="2"/>
  </si>
  <si>
    <t>大気環境測定局舎 御津局</t>
  </si>
  <si>
    <t>大気環境測定局舎 南方局</t>
  </si>
  <si>
    <t>大気環境測定局舎 西祖局</t>
    <phoneticPr fontId="2"/>
  </si>
  <si>
    <t>第１事業所</t>
    <phoneticPr fontId="2"/>
  </si>
  <si>
    <t>松ヶ鼻ファミリーパーク　園内照明</t>
  </si>
  <si>
    <t>西畦最終処分場　旧管理棟</t>
    <phoneticPr fontId="2"/>
  </si>
  <si>
    <t>東畦最終処分場　旧管理棟</t>
    <phoneticPr fontId="2"/>
  </si>
  <si>
    <t>三手最終処分場　旧管理棟・道路沿い外灯</t>
  </si>
  <si>
    <t>三手最終処分場　グラウンド中</t>
  </si>
  <si>
    <t>高松ヘルシーパーク　テニスコート更衣室</t>
    <phoneticPr fontId="2"/>
  </si>
  <si>
    <t>高松ヘルシーパーク　ソフトボール場更衣室</t>
    <phoneticPr fontId="2"/>
  </si>
  <si>
    <t>高松ヘルシーパーク　公園トイレ</t>
    <phoneticPr fontId="2"/>
  </si>
  <si>
    <t>岩田地区ふれあい広場</t>
    <phoneticPr fontId="2"/>
  </si>
  <si>
    <t>一宮多目的広場</t>
    <phoneticPr fontId="2"/>
  </si>
  <si>
    <t>古都南方最終処分場　水処理施設</t>
  </si>
  <si>
    <t>古都南方最終処分場　水処理施設</t>
    <phoneticPr fontId="2"/>
  </si>
  <si>
    <t>山南スポーツ広場</t>
    <phoneticPr fontId="2"/>
  </si>
  <si>
    <t>古都南方スポーツ広場トイレ</t>
    <phoneticPr fontId="2"/>
  </si>
  <si>
    <t>正儀最終処分場　水処理施設</t>
    <phoneticPr fontId="2"/>
  </si>
  <si>
    <t>正儀シーサイドスポーツ広場</t>
    <phoneticPr fontId="2"/>
  </si>
  <si>
    <t>浅越スポーツパーク</t>
    <phoneticPr fontId="2"/>
  </si>
  <si>
    <t>浅越スポーツパーク　太陽光発電設備</t>
    <phoneticPr fontId="2"/>
  </si>
  <si>
    <t>山上エコ交流館</t>
    <phoneticPr fontId="2"/>
  </si>
  <si>
    <t>電気使用料(E)</t>
    <rPh sb="0" eb="2">
      <t>デンキ</t>
    </rPh>
    <rPh sb="2" eb="4">
      <t>シヨウ</t>
    </rPh>
    <rPh sb="4" eb="5">
      <t>リョウ</t>
    </rPh>
    <phoneticPr fontId="2"/>
  </si>
  <si>
    <t>≪従量電灯Ｂ≫</t>
    <rPh sb="1" eb="3">
      <t>ジュウリョウ</t>
    </rPh>
    <rPh sb="3" eb="5">
      <t>デントウ</t>
    </rPh>
    <phoneticPr fontId="2"/>
  </si>
  <si>
    <t>120kWhまで</t>
    <phoneticPr fontId="2"/>
  </si>
  <si>
    <t>基本料金</t>
    <rPh sb="0" eb="2">
      <t>キホン</t>
    </rPh>
    <rPh sb="2" eb="4">
      <t>リョウキン</t>
    </rPh>
    <phoneticPr fontId="2"/>
  </si>
  <si>
    <t>令和９年度 基本料金</t>
    <rPh sb="0" eb="2">
      <t>レイワ</t>
    </rPh>
    <rPh sb="3" eb="5">
      <t>ネンド</t>
    </rPh>
    <rPh sb="6" eb="8">
      <t>キホン</t>
    </rPh>
    <rPh sb="8" eb="10">
      <t>リョウキン</t>
    </rPh>
    <phoneticPr fontId="2"/>
  </si>
  <si>
    <t>令和９年度 負荷追随（120kWhまで）</t>
    <rPh sb="0" eb="2">
      <t>レイワ</t>
    </rPh>
    <rPh sb="3" eb="5">
      <t>ネンド</t>
    </rPh>
    <rPh sb="6" eb="10">
      <t>フカツイズイ</t>
    </rPh>
    <phoneticPr fontId="2"/>
  </si>
  <si>
    <t>令和10年度 基本料金</t>
    <rPh sb="0" eb="2">
      <t>レイワ</t>
    </rPh>
    <rPh sb="4" eb="6">
      <t>ネンド</t>
    </rPh>
    <rPh sb="7" eb="11">
      <t>キホンリョウキン</t>
    </rPh>
    <phoneticPr fontId="2"/>
  </si>
  <si>
    <t>令和10年度 負荷追随（120kWhまで）</t>
    <rPh sb="0" eb="2">
      <t>レイワ</t>
    </rPh>
    <rPh sb="4" eb="6">
      <t>ネンド</t>
    </rPh>
    <rPh sb="7" eb="11">
      <t>フカツイズイ</t>
    </rPh>
    <phoneticPr fontId="2"/>
  </si>
  <si>
    <t>令和10年度 最低料金（15kWhまで）</t>
    <rPh sb="0" eb="2">
      <t>レイワ</t>
    </rPh>
    <rPh sb="4" eb="6">
      <t>ネンド</t>
    </rPh>
    <rPh sb="7" eb="9">
      <t>サイテイ</t>
    </rPh>
    <rPh sb="9" eb="11">
      <t>リョウキン</t>
    </rPh>
    <phoneticPr fontId="2"/>
  </si>
  <si>
    <t>神崎緑地プラザ</t>
    <phoneticPr fontId="2"/>
  </si>
  <si>
    <t>野殿事業所</t>
  </si>
  <si>
    <t>野殿事業所</t>
    <phoneticPr fontId="2"/>
  </si>
  <si>
    <t>犬島浄化センター</t>
    <phoneticPr fontId="2"/>
  </si>
  <si>
    <t>電気使用料(F)</t>
    <rPh sb="0" eb="2">
      <t>デンキ</t>
    </rPh>
    <rPh sb="2" eb="4">
      <t>シヨウ</t>
    </rPh>
    <rPh sb="4" eb="5">
      <t>リョウ</t>
    </rPh>
    <phoneticPr fontId="2"/>
  </si>
  <si>
    <t>≪低圧電力≫</t>
    <rPh sb="1" eb="3">
      <t>テイアツ</t>
    </rPh>
    <rPh sb="3" eb="5">
      <t>デンリョク</t>
    </rPh>
    <phoneticPr fontId="2"/>
  </si>
  <si>
    <t>契約電力
(kW)</t>
    <rPh sb="0" eb="4">
      <t>ケイヤクデンリョク</t>
    </rPh>
    <phoneticPr fontId="2"/>
  </si>
  <si>
    <t>単価
(円)</t>
    <rPh sb="0" eb="2">
      <t>タンカ</t>
    </rPh>
    <rPh sb="4" eb="5">
      <t>エン</t>
    </rPh>
    <phoneticPr fontId="2"/>
  </si>
  <si>
    <t>西大寺門前広場</t>
    <phoneticPr fontId="2"/>
  </si>
  <si>
    <t>松ヶ鼻最終処分場　地下排水ポンプ制御盤</t>
    <phoneticPr fontId="2"/>
  </si>
  <si>
    <t>電気使用料(G)</t>
    <rPh sb="0" eb="2">
      <t>デンキ</t>
    </rPh>
    <rPh sb="2" eb="4">
      <t>シヨウ</t>
    </rPh>
    <rPh sb="4" eb="5">
      <t>リョウ</t>
    </rPh>
    <phoneticPr fontId="2"/>
  </si>
  <si>
    <t>❶内訳単価（税込）</t>
    <rPh sb="1" eb="5">
      <t>ウチワケタンカ</t>
    </rPh>
    <rPh sb="6" eb="8">
      <t>ゼイコ</t>
    </rPh>
    <phoneticPr fontId="2"/>
  </si>
  <si>
    <t>単位：円/kWh</t>
    <rPh sb="0" eb="2">
      <t>タンイ</t>
    </rPh>
    <rPh sb="3" eb="4">
      <t>エン</t>
    </rPh>
    <phoneticPr fontId="2"/>
  </si>
  <si>
    <t>電力量料金単価</t>
    <rPh sb="0" eb="3">
      <t>デンリョクリョウ</t>
    </rPh>
    <rPh sb="3" eb="7">
      <t>リョウキンタンカ</t>
    </rPh>
    <phoneticPr fontId="2"/>
  </si>
  <si>
    <t>❷余剰電力の購入電力量</t>
    <rPh sb="1" eb="5">
      <t>ヨジョウデンリョク</t>
    </rPh>
    <rPh sb="6" eb="11">
      <t>コウニュウデンリョクリョウ</t>
    </rPh>
    <phoneticPr fontId="2"/>
  </si>
  <si>
    <t>❸購入電力料金（電力の購入金額）</t>
    <rPh sb="1" eb="7">
      <t>コウニュウデンリョクリョウキン</t>
    </rPh>
    <rPh sb="8" eb="10">
      <t>デンリョク</t>
    </rPh>
    <rPh sb="11" eb="15">
      <t>コウニュウキンガク</t>
    </rPh>
    <phoneticPr fontId="2"/>
  </si>
  <si>
    <t>余剰電力量（kWh）</t>
    <rPh sb="0" eb="5">
      <t>ヨジョウデンリョクリョウ</t>
    </rPh>
    <phoneticPr fontId="2"/>
  </si>
  <si>
    <t>発電側
自己託送送電電力量</t>
    <rPh sb="0" eb="3">
      <t>ハツデンガワ</t>
    </rPh>
    <rPh sb="4" eb="6">
      <t>ジコ</t>
    </rPh>
    <rPh sb="6" eb="8">
      <t>タクソウ</t>
    </rPh>
    <rPh sb="8" eb="10">
      <t>ソウデン</t>
    </rPh>
    <rPh sb="10" eb="12">
      <t>デンリョク</t>
    </rPh>
    <rPh sb="12" eb="13">
      <t>リョウ</t>
    </rPh>
    <phoneticPr fontId="2"/>
  </si>
  <si>
    <t>購入電力量</t>
    <rPh sb="0" eb="5">
      <t>コウニュウデンリョクリョウ</t>
    </rPh>
    <phoneticPr fontId="2"/>
  </si>
  <si>
    <t>各月の購入電力料金（円）</t>
    <rPh sb="0" eb="2">
      <t>カクツキ</t>
    </rPh>
    <rPh sb="3" eb="9">
      <t>コウニュウデンリョクリョウキン</t>
    </rPh>
    <rPh sb="10" eb="11">
      <t>エン</t>
    </rPh>
    <phoneticPr fontId="2"/>
  </si>
  <si>
    <t>（電力料金）の円未満切捨</t>
    <rPh sb="1" eb="5">
      <t>デンリョクリョウキン</t>
    </rPh>
    <rPh sb="7" eb="10">
      <t>エンミマン</t>
    </rPh>
    <rPh sb="10" eb="11">
      <t>キ</t>
    </rPh>
    <rPh sb="11" eb="12">
      <t>ス</t>
    </rPh>
    <phoneticPr fontId="2"/>
  </si>
  <si>
    <t>令和９年４月</t>
    <rPh sb="0" eb="2">
      <t>レイワ</t>
    </rPh>
    <rPh sb="3" eb="4">
      <t>ネン</t>
    </rPh>
    <rPh sb="5" eb="6">
      <t>ガツ</t>
    </rPh>
    <phoneticPr fontId="2"/>
  </si>
  <si>
    <t>５月</t>
  </si>
  <si>
    <t>５月</t>
    <rPh sb="1" eb="2">
      <t>ガツ</t>
    </rPh>
    <phoneticPr fontId="2"/>
  </si>
  <si>
    <t>６月</t>
  </si>
  <si>
    <t>６月</t>
    <rPh sb="1" eb="2">
      <t>ガツ</t>
    </rPh>
    <phoneticPr fontId="2"/>
  </si>
  <si>
    <t>７月</t>
  </si>
  <si>
    <t>８月</t>
  </si>
  <si>
    <t>９月</t>
  </si>
  <si>
    <t>２月</t>
  </si>
  <si>
    <t>３月</t>
  </si>
  <si>
    <t>令和10年１月</t>
    <rPh sb="0" eb="2">
      <t>レイワ</t>
    </rPh>
    <rPh sb="4" eb="5">
      <t>ネン</t>
    </rPh>
    <phoneticPr fontId="2"/>
  </si>
  <si>
    <t>10月</t>
    <phoneticPr fontId="2"/>
  </si>
  <si>
    <t>11月</t>
    <phoneticPr fontId="2"/>
  </si>
  <si>
    <t>12月</t>
    <phoneticPr fontId="2"/>
  </si>
  <si>
    <t>４月</t>
  </si>
  <si>
    <t>令和11年１月</t>
    <rPh sb="0" eb="2">
      <t>レイワ</t>
    </rPh>
    <rPh sb="4" eb="5">
      <t>ネン</t>
    </rPh>
    <phoneticPr fontId="2"/>
  </si>
  <si>
    <t>合計（税込）
（24ヶ月分の合計金額）</t>
    <rPh sb="0" eb="2">
      <t>ゴウケイ</t>
    </rPh>
    <rPh sb="3" eb="5">
      <t>ゼイコ</t>
    </rPh>
    <rPh sb="11" eb="13">
      <t>ゲツブン</t>
    </rPh>
    <rPh sb="14" eb="18">
      <t>ゴウケイキンガク</t>
    </rPh>
    <phoneticPr fontId="2"/>
  </si>
  <si>
    <t>①</t>
    <phoneticPr fontId="2"/>
  </si>
  <si>
    <t>消費税及び地方消費税額
（②=①＊10/110）
（円未満切り捨て）</t>
    <rPh sb="0" eb="3">
      <t>ショウヒゼイ</t>
    </rPh>
    <rPh sb="3" eb="4">
      <t>オヨ</t>
    </rPh>
    <rPh sb="5" eb="10">
      <t>チホウショウヒゼイ</t>
    </rPh>
    <rPh sb="10" eb="11">
      <t>ガク</t>
    </rPh>
    <rPh sb="26" eb="27">
      <t>エン</t>
    </rPh>
    <rPh sb="27" eb="29">
      <t>ミマン</t>
    </rPh>
    <rPh sb="29" eb="30">
      <t>キ</t>
    </rPh>
    <rPh sb="31" eb="32">
      <t>ス</t>
    </rPh>
    <phoneticPr fontId="2"/>
  </si>
  <si>
    <t>②</t>
    <phoneticPr fontId="2"/>
  </si>
  <si>
    <t>購入金額（Ａ）
（①－②）</t>
    <rPh sb="0" eb="4">
      <t>コウニュウキンガク</t>
    </rPh>
    <phoneticPr fontId="2"/>
  </si>
  <si>
    <t>【注意事項】</t>
    <rPh sb="1" eb="5">
      <t>チュウイジコウ</t>
    </rPh>
    <phoneticPr fontId="2"/>
  </si>
  <si>
    <t>（１）❶内訳単価の電力量料金単価には、消費税及び地方消費税（税率10%）を含む。</t>
    <rPh sb="4" eb="8">
      <t>ウチワケタンカ</t>
    </rPh>
    <rPh sb="9" eb="16">
      <t>デンリョクリョウリョウキンタンカ</t>
    </rPh>
    <rPh sb="19" eb="22">
      <t>ショウヒゼイ</t>
    </rPh>
    <rPh sb="22" eb="23">
      <t>オヨ</t>
    </rPh>
    <rPh sb="24" eb="26">
      <t>チホウ</t>
    </rPh>
    <rPh sb="26" eb="29">
      <t>ショウヒゼイ</t>
    </rPh>
    <rPh sb="30" eb="32">
      <t>ゼイリツ</t>
    </rPh>
    <rPh sb="37" eb="38">
      <t>フク</t>
    </rPh>
    <phoneticPr fontId="2"/>
  </si>
  <si>
    <t>（２）❶内訳単価の電力量料金単価には、非化石電源価値を含む。</t>
    <rPh sb="4" eb="8">
      <t>ウチワケタンカ</t>
    </rPh>
    <rPh sb="9" eb="16">
      <t>デンリョクリョウリョウキンタンカ</t>
    </rPh>
    <rPh sb="19" eb="26">
      <t>ヒカセキデンゲンカチ</t>
    </rPh>
    <rPh sb="27" eb="28">
      <t>フク</t>
    </rPh>
    <phoneticPr fontId="2"/>
  </si>
  <si>
    <t>（Ａ）</t>
    <phoneticPr fontId="2"/>
  </si>
  <si>
    <t>ピーク時間</t>
    <rPh sb="3" eb="5">
      <t>ジカン</t>
    </rPh>
    <phoneticPr fontId="2"/>
  </si>
  <si>
    <t>夜間時間</t>
    <rPh sb="0" eb="4">
      <t>ヤカンジカン</t>
    </rPh>
    <phoneticPr fontId="2"/>
  </si>
  <si>
    <t>≪業務用ＴＯＵ≫</t>
    <rPh sb="1" eb="4">
      <t>ギョウムヨウ</t>
    </rPh>
    <phoneticPr fontId="2"/>
  </si>
  <si>
    <t>令和９年度　負荷追随（ピーク時間）</t>
    <rPh sb="0" eb="2">
      <t>レイワ</t>
    </rPh>
    <rPh sb="3" eb="5">
      <t>ネンド</t>
    </rPh>
    <rPh sb="6" eb="10">
      <t>フカツイズイ</t>
    </rPh>
    <rPh sb="14" eb="16">
      <t>ジカン</t>
    </rPh>
    <phoneticPr fontId="2"/>
  </si>
  <si>
    <t>令和９年度　負荷追随（夜間時間）</t>
    <rPh sb="0" eb="2">
      <t>レイワ</t>
    </rPh>
    <rPh sb="3" eb="5">
      <t>ネンド</t>
    </rPh>
    <rPh sb="6" eb="10">
      <t>フカツイズイ</t>
    </rPh>
    <rPh sb="11" eb="15">
      <t>ヤカンジカン</t>
    </rPh>
    <phoneticPr fontId="2"/>
  </si>
  <si>
    <t>令和９年度　自己託送（ピーク時間）</t>
    <rPh sb="0" eb="2">
      <t>レイワ</t>
    </rPh>
    <rPh sb="3" eb="5">
      <t>ネンド</t>
    </rPh>
    <rPh sb="6" eb="10">
      <t>ジコタクソウ</t>
    </rPh>
    <rPh sb="14" eb="16">
      <t>ジカン</t>
    </rPh>
    <phoneticPr fontId="2"/>
  </si>
  <si>
    <t>令和９年度　自己託送（夜間時間）</t>
    <rPh sb="0" eb="2">
      <t>レイワ</t>
    </rPh>
    <rPh sb="3" eb="5">
      <t>ネンド</t>
    </rPh>
    <rPh sb="6" eb="10">
      <t>ジコタクソウ</t>
    </rPh>
    <rPh sb="11" eb="15">
      <t>ヤカンジカン</t>
    </rPh>
    <phoneticPr fontId="2"/>
  </si>
  <si>
    <t>令和10年度　負荷追随（ピーク時間）</t>
    <rPh sb="0" eb="2">
      <t>レイワ</t>
    </rPh>
    <rPh sb="4" eb="6">
      <t>ネンド</t>
    </rPh>
    <rPh sb="7" eb="11">
      <t>フカツイズイ</t>
    </rPh>
    <rPh sb="15" eb="17">
      <t>ジカン</t>
    </rPh>
    <phoneticPr fontId="2"/>
  </si>
  <si>
    <t>令和10年度　負荷追随（夜間時間）</t>
    <rPh sb="0" eb="2">
      <t>レイワ</t>
    </rPh>
    <rPh sb="4" eb="6">
      <t>ネンド</t>
    </rPh>
    <rPh sb="7" eb="11">
      <t>フカツイズイ</t>
    </rPh>
    <rPh sb="12" eb="16">
      <t>ヤカンジカン</t>
    </rPh>
    <phoneticPr fontId="2"/>
  </si>
  <si>
    <t>令和10年度　自己託送（ピーク時間）</t>
    <rPh sb="0" eb="2">
      <t>レイワ</t>
    </rPh>
    <rPh sb="4" eb="6">
      <t>ネンド</t>
    </rPh>
    <rPh sb="7" eb="11">
      <t>ジコタクソウ</t>
    </rPh>
    <rPh sb="15" eb="17">
      <t>ジカン</t>
    </rPh>
    <phoneticPr fontId="2"/>
  </si>
  <si>
    <t>令和10年度　自己託送（夜間時間）</t>
    <rPh sb="0" eb="2">
      <t>レイワ</t>
    </rPh>
    <rPh sb="4" eb="6">
      <t>ネンド</t>
    </rPh>
    <rPh sb="7" eb="11">
      <t>ジコタクソウ</t>
    </rPh>
    <rPh sb="12" eb="16">
      <t>ヤカンジカン</t>
    </rPh>
    <phoneticPr fontId="2"/>
  </si>
  <si>
    <t>≪高圧ＴＯＵＡ≫</t>
    <rPh sb="1" eb="3">
      <t>コウアツ</t>
    </rPh>
    <phoneticPr fontId="2"/>
  </si>
  <si>
    <t>電気使用料(H)</t>
    <rPh sb="0" eb="2">
      <t>デンキ</t>
    </rPh>
    <rPh sb="2" eb="4">
      <t>シヨウ</t>
    </rPh>
    <rPh sb="4" eb="5">
      <t>リョウ</t>
    </rPh>
    <phoneticPr fontId="2"/>
  </si>
  <si>
    <t>電気使用料(I)</t>
    <rPh sb="0" eb="2">
      <t>デンキ</t>
    </rPh>
    <rPh sb="2" eb="4">
      <t>シヨウ</t>
    </rPh>
    <rPh sb="4" eb="5">
      <t>リョウ</t>
    </rPh>
    <phoneticPr fontId="2"/>
  </si>
  <si>
    <t>≪高圧ＴＯＵＢ≫</t>
    <rPh sb="1" eb="3">
      <t>コウアツ</t>
    </rPh>
    <phoneticPr fontId="2"/>
  </si>
  <si>
    <t>令和９年度　負荷追随（昼間時間-その他季）</t>
    <rPh sb="0" eb="2">
      <t>レイワ</t>
    </rPh>
    <rPh sb="3" eb="5">
      <t>ネンド</t>
    </rPh>
    <rPh sb="6" eb="10">
      <t>フカツイズイ</t>
    </rPh>
    <rPh sb="11" eb="15">
      <t>ヒルマジカン</t>
    </rPh>
    <rPh sb="18" eb="19">
      <t>タ</t>
    </rPh>
    <rPh sb="19" eb="20">
      <t>キ</t>
    </rPh>
    <phoneticPr fontId="2"/>
  </si>
  <si>
    <t>令和９年度　負荷追随（昼間時間-夏季）</t>
    <rPh sb="0" eb="2">
      <t>レイワ</t>
    </rPh>
    <rPh sb="3" eb="5">
      <t>ネンド</t>
    </rPh>
    <rPh sb="6" eb="10">
      <t>フカツイズイ</t>
    </rPh>
    <rPh sb="11" eb="15">
      <t>ヒルマジカン</t>
    </rPh>
    <rPh sb="16" eb="17">
      <t>ナツ</t>
    </rPh>
    <rPh sb="17" eb="18">
      <t>キ</t>
    </rPh>
    <phoneticPr fontId="2"/>
  </si>
  <si>
    <t>令和９年度　自己託送（昼間時間-その他季）</t>
    <rPh sb="0" eb="2">
      <t>レイワ</t>
    </rPh>
    <rPh sb="3" eb="5">
      <t>ネンド</t>
    </rPh>
    <rPh sb="6" eb="10">
      <t>ジコタクソウ</t>
    </rPh>
    <rPh sb="11" eb="15">
      <t>ヒルマジカン</t>
    </rPh>
    <rPh sb="18" eb="19">
      <t>タ</t>
    </rPh>
    <rPh sb="19" eb="20">
      <t>キ</t>
    </rPh>
    <phoneticPr fontId="2"/>
  </si>
  <si>
    <t>令和９年度　自己託送（昼間時間-夏季）</t>
    <rPh sb="0" eb="2">
      <t>レイワ</t>
    </rPh>
    <rPh sb="3" eb="5">
      <t>ネンド</t>
    </rPh>
    <rPh sb="6" eb="10">
      <t>ジコタクソウ</t>
    </rPh>
    <rPh sb="11" eb="15">
      <t>ヒルマジカン</t>
    </rPh>
    <rPh sb="16" eb="17">
      <t>ナツ</t>
    </rPh>
    <rPh sb="17" eb="18">
      <t>キ</t>
    </rPh>
    <phoneticPr fontId="2"/>
  </si>
  <si>
    <t>令和10年度　負荷追随（昼間時間-その他季）</t>
    <rPh sb="0" eb="2">
      <t>レイワ</t>
    </rPh>
    <rPh sb="4" eb="6">
      <t>ネンド</t>
    </rPh>
    <rPh sb="7" eb="11">
      <t>フカツイズイ</t>
    </rPh>
    <rPh sb="12" eb="16">
      <t>ヒルマジカン</t>
    </rPh>
    <rPh sb="19" eb="20">
      <t>タ</t>
    </rPh>
    <rPh sb="20" eb="21">
      <t>キ</t>
    </rPh>
    <phoneticPr fontId="2"/>
  </si>
  <si>
    <t>令和10年度　負荷追随（昼間時間-夏季）</t>
    <rPh sb="0" eb="2">
      <t>レイワ</t>
    </rPh>
    <rPh sb="4" eb="6">
      <t>ネンド</t>
    </rPh>
    <rPh sb="7" eb="11">
      <t>フカツイズイ</t>
    </rPh>
    <rPh sb="12" eb="16">
      <t>ヒルマジカン</t>
    </rPh>
    <rPh sb="17" eb="18">
      <t>ナツ</t>
    </rPh>
    <rPh sb="18" eb="19">
      <t>キ</t>
    </rPh>
    <phoneticPr fontId="2"/>
  </si>
  <si>
    <t>令和10年度　自己託送（昼間時間-その他季）</t>
    <rPh sb="0" eb="2">
      <t>レイワ</t>
    </rPh>
    <rPh sb="4" eb="6">
      <t>ネンド</t>
    </rPh>
    <rPh sb="7" eb="11">
      <t>ジコタクソウ</t>
    </rPh>
    <rPh sb="12" eb="16">
      <t>ヒルマジカン</t>
    </rPh>
    <rPh sb="19" eb="20">
      <t>タ</t>
    </rPh>
    <rPh sb="20" eb="21">
      <t>キ</t>
    </rPh>
    <phoneticPr fontId="2"/>
  </si>
  <si>
    <t>令和10年度　自己託送（昼間時間-夏季）</t>
    <rPh sb="0" eb="2">
      <t>レイワ</t>
    </rPh>
    <rPh sb="4" eb="6">
      <t>ネンド</t>
    </rPh>
    <rPh sb="7" eb="11">
      <t>ジコタクソウ</t>
    </rPh>
    <rPh sb="12" eb="16">
      <t>ヒルマジカン</t>
    </rPh>
    <rPh sb="17" eb="18">
      <t>ナツ</t>
    </rPh>
    <rPh sb="18" eb="19">
      <t>キ</t>
    </rPh>
    <phoneticPr fontId="2"/>
  </si>
  <si>
    <t>契約電力
(kVA)</t>
    <rPh sb="0" eb="4">
      <t>ケイヤクデンリョク</t>
    </rPh>
    <phoneticPr fontId="2"/>
  </si>
  <si>
    <t>昼間時間（その他季）</t>
    <rPh sb="0" eb="4">
      <t>ヒルマジカン</t>
    </rPh>
    <rPh sb="7" eb="8">
      <t>タ</t>
    </rPh>
    <rPh sb="8" eb="9">
      <t>キ</t>
    </rPh>
    <phoneticPr fontId="2"/>
  </si>
  <si>
    <t>昼間時間（夏季）</t>
    <rPh sb="0" eb="4">
      <t>ヒルマジカン</t>
    </rPh>
    <rPh sb="5" eb="7">
      <t>カキ</t>
    </rPh>
    <phoneticPr fontId="2"/>
  </si>
  <si>
    <t>建部浄化センター</t>
    <rPh sb="0" eb="4">
      <t>タケベジョウカ</t>
    </rPh>
    <phoneticPr fontId="2"/>
  </si>
  <si>
    <t>税込</t>
    <rPh sb="0" eb="2">
      <t>ゼイコミ</t>
    </rPh>
    <phoneticPr fontId="2"/>
  </si>
  <si>
    <t>購入金額</t>
    <rPh sb="0" eb="4">
      <t>コウニュウキンガク</t>
    </rPh>
    <phoneticPr fontId="2"/>
  </si>
  <si>
    <t>設計金額</t>
    <rPh sb="0" eb="4">
      <t>セッケイキンガク</t>
    </rPh>
    <phoneticPr fontId="2"/>
  </si>
  <si>
    <t>税抜</t>
    <rPh sb="0" eb="2">
      <t>ゼイヌ</t>
    </rPh>
    <phoneticPr fontId="2"/>
  </si>
  <si>
    <r>
      <t xml:space="preserve">電気使用料
</t>
    </r>
    <r>
      <rPr>
        <sz val="6"/>
        <color theme="1"/>
        <rFont val="游ゴシック"/>
        <family val="3"/>
        <charset val="128"/>
        <scheme val="minor"/>
      </rPr>
      <t>(B+C+D+E+F+G+H+I)</t>
    </r>
    <rPh sb="0" eb="2">
      <t>デンキ</t>
    </rPh>
    <rPh sb="2" eb="4">
      <t>シヨウ</t>
    </rPh>
    <rPh sb="4" eb="5">
      <t>リョウ</t>
    </rPh>
    <phoneticPr fontId="2"/>
  </si>
  <si>
    <r>
      <t xml:space="preserve">設計金額
</t>
    </r>
    <r>
      <rPr>
        <sz val="6"/>
        <color theme="1"/>
        <rFont val="游ゴシック"/>
        <family val="3"/>
        <charset val="128"/>
        <scheme val="minor"/>
      </rPr>
      <t>((B+C+D+E+F+G+H+I)-A)</t>
    </r>
    <rPh sb="0" eb="4">
      <t>セッケイキンガク</t>
    </rPh>
    <phoneticPr fontId="2"/>
  </si>
  <si>
    <t>入札内訳書（電力需給業務内訳書）</t>
    <rPh sb="0" eb="2">
      <t>ニュウサツ</t>
    </rPh>
    <rPh sb="2" eb="5">
      <t>ウチワケショ</t>
    </rPh>
    <rPh sb="6" eb="12">
      <t>デンリョクジュキュウギョウム</t>
    </rPh>
    <rPh sb="12" eb="15">
      <t>ウチワケショ</t>
    </rPh>
    <phoneticPr fontId="2"/>
  </si>
  <si>
    <t>入札内訳書（余剰電力購入内訳書）</t>
    <rPh sb="0" eb="2">
      <t>ニュウサツ</t>
    </rPh>
    <rPh sb="2" eb="5">
      <t>ウチワケショ</t>
    </rPh>
    <rPh sb="6" eb="12">
      <t>ヨジョウデンリョクコウニュウ</t>
    </rPh>
    <rPh sb="12" eb="15">
      <t>ウチワケショ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</si>
</sst>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▲ &quot;#,##0"/>
    <numFmt numFmtId="178" formatCode="#,##0.00_ "/>
    <numFmt numFmtId="179" formatCode="#,##0_);[Red]\(#,##0\)"/>
  </numFmts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 style="thin">
        <color auto="1"/>
      </diagonal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 style="thin">
        <color auto="1"/>
      </diagonal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ck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thick">
        <color auto="1"/>
      </right>
      <top style="thin">
        <color auto="1"/>
      </top>
      <bottom/>
      <diagonal style="thin">
        <color auto="1"/>
      </diagonal>
    </border>
    <border diagonalDown="1"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 style="thin">
        <color auto="1"/>
      </diagonal>
    </border>
    <border diagonalDown="1"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 style="thin">
        <color auto="1"/>
      </diagonal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double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 diagonalDown="1"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 diagonalDown="1">
      <left style="thick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Down="1">
      <left style="thin">
        <color auto="1"/>
      </left>
      <right style="thick">
        <color auto="1"/>
      </right>
      <top/>
      <bottom style="thin">
        <color auto="1"/>
      </bottom>
      <diagonal style="thin">
        <color auto="1"/>
      </diagonal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4" fillId="0" borderId="0">
      <alignment vertical="center"/>
    </xf>
    <xf numFmtId="177" fontId="3" fillId="0" borderId="0">
      <alignment vertical="center"/>
    </xf>
    <xf numFmtId="177" fontId="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5">
    <xf numFmtId="0" fontId="0" fillId="0" borderId="0" xfId="0"/>
    <xf numFmtId="176" fontId="0" fillId="0" borderId="2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1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178" fontId="5" fillId="0" borderId="2" xfId="0" applyNumberFormat="1" applyFont="1" applyBorder="1" applyAlignment="1">
      <alignment vertical="center"/>
    </xf>
    <xf numFmtId="178" fontId="5" fillId="0" borderId="3" xfId="0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76" fontId="5" fillId="0" borderId="22" xfId="0" applyNumberFormat="1" applyFont="1" applyBorder="1" applyAlignment="1">
      <alignment vertical="center"/>
    </xf>
    <xf numFmtId="176" fontId="5" fillId="0" borderId="24" xfId="0" applyNumberFormat="1" applyFont="1" applyBorder="1" applyAlignment="1">
      <alignment vertical="center"/>
    </xf>
    <xf numFmtId="176" fontId="5" fillId="0" borderId="27" xfId="0" applyNumberFormat="1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176" fontId="5" fillId="0" borderId="31" xfId="0" applyNumberFormat="1" applyFont="1" applyBorder="1" applyAlignment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176" fontId="5" fillId="0" borderId="43" xfId="0" applyNumberFormat="1" applyFont="1" applyBorder="1" applyAlignment="1">
      <alignment vertical="center"/>
    </xf>
    <xf numFmtId="176" fontId="5" fillId="0" borderId="44" xfId="0" applyNumberFormat="1" applyFont="1" applyBorder="1" applyAlignment="1">
      <alignment vertical="center"/>
    </xf>
    <xf numFmtId="176" fontId="5" fillId="0" borderId="45" xfId="0" applyNumberFormat="1" applyFont="1" applyBorder="1" applyAlignment="1">
      <alignment vertical="center"/>
    </xf>
    <xf numFmtId="176" fontId="5" fillId="0" borderId="46" xfId="0" applyNumberFormat="1" applyFont="1" applyBorder="1" applyAlignment="1">
      <alignment vertical="center"/>
    </xf>
    <xf numFmtId="176" fontId="5" fillId="0" borderId="25" xfId="0" applyNumberFormat="1" applyFont="1" applyBorder="1" applyAlignment="1">
      <alignment vertical="center"/>
    </xf>
    <xf numFmtId="176" fontId="5" fillId="0" borderId="21" xfId="0" applyNumberFormat="1" applyFont="1" applyBorder="1" applyAlignment="1">
      <alignment vertical="center"/>
    </xf>
    <xf numFmtId="176" fontId="5" fillId="0" borderId="28" xfId="0" applyNumberFormat="1" applyFont="1" applyBorder="1" applyAlignment="1">
      <alignment vertical="center"/>
    </xf>
    <xf numFmtId="176" fontId="5" fillId="0" borderId="23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8" fontId="5" fillId="0" borderId="9" xfId="0" applyNumberFormat="1" applyFont="1" applyBorder="1" applyAlignment="1">
      <alignment vertical="center"/>
    </xf>
    <xf numFmtId="176" fontId="5" fillId="0" borderId="49" xfId="0" applyNumberFormat="1" applyFont="1" applyBorder="1" applyAlignment="1">
      <alignment vertical="center"/>
    </xf>
    <xf numFmtId="176" fontId="5" fillId="0" borderId="53" xfId="0" applyNumberFormat="1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79" fontId="5" fillId="0" borderId="13" xfId="0" applyNumberFormat="1" applyFont="1" applyBorder="1" applyAlignment="1">
      <alignment vertical="center"/>
    </xf>
    <xf numFmtId="178" fontId="5" fillId="0" borderId="9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179" fontId="5" fillId="2" borderId="13" xfId="0" applyNumberFormat="1" applyFont="1" applyFill="1" applyBorder="1" applyAlignment="1">
      <alignment vertical="center"/>
    </xf>
    <xf numFmtId="179" fontId="5" fillId="0" borderId="56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76" fontId="0" fillId="0" borderId="3" xfId="0" applyNumberFormat="1" applyBorder="1" applyAlignment="1">
      <alignment vertical="center"/>
    </xf>
    <xf numFmtId="0" fontId="0" fillId="0" borderId="6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vertical="center"/>
    </xf>
    <xf numFmtId="178" fontId="6" fillId="2" borderId="1" xfId="0" applyNumberFormat="1" applyFont="1" applyFill="1" applyBorder="1" applyAlignment="1" applyProtection="1">
      <alignment vertical="center"/>
      <protection locked="0"/>
    </xf>
    <xf numFmtId="178" fontId="8" fillId="2" borderId="13" xfId="0" applyNumberFormat="1" applyFont="1" applyFill="1" applyBorder="1" applyAlignment="1" applyProtection="1">
      <alignment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3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176" fontId="5" fillId="0" borderId="60" xfId="0" applyNumberFormat="1" applyFont="1" applyBorder="1" applyAlignment="1">
      <alignment horizontal="center" vertical="center"/>
    </xf>
    <xf numFmtId="176" fontId="5" fillId="0" borderId="34" xfId="0" applyNumberFormat="1" applyFont="1" applyBorder="1" applyAlignment="1">
      <alignment horizontal="center" vertical="center"/>
    </xf>
    <xf numFmtId="178" fontId="5" fillId="0" borderId="32" xfId="0" applyNumberFormat="1" applyFont="1" applyBorder="1" applyAlignment="1">
      <alignment horizontal="center" vertical="center"/>
    </xf>
    <xf numFmtId="178" fontId="5" fillId="0" borderId="34" xfId="0" applyNumberFormat="1" applyFont="1" applyBorder="1" applyAlignment="1">
      <alignment horizontal="center" vertical="center"/>
    </xf>
    <xf numFmtId="176" fontId="5" fillId="0" borderId="61" xfId="0" applyNumberFormat="1" applyFont="1" applyBorder="1" applyAlignment="1">
      <alignment horizontal="center" vertical="center"/>
    </xf>
    <xf numFmtId="176" fontId="5" fillId="0" borderId="62" xfId="0" applyNumberFormat="1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178" fontId="5" fillId="0" borderId="62" xfId="0" applyNumberFormat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5" fillId="0" borderId="5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9" fillId="0" borderId="23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61" xfId="0" applyFont="1" applyBorder="1" applyAlignment="1">
      <alignment vertical="center"/>
    </xf>
    <xf numFmtId="0" fontId="9" fillId="0" borderId="45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5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179" fontId="11" fillId="0" borderId="35" xfId="0" applyNumberFormat="1" applyFont="1" applyBorder="1" applyAlignment="1">
      <alignment vertical="center"/>
    </xf>
    <xf numFmtId="179" fontId="11" fillId="0" borderId="66" xfId="0" applyNumberFormat="1" applyFont="1" applyBorder="1" applyAlignment="1">
      <alignment vertical="center"/>
    </xf>
    <xf numFmtId="176" fontId="11" fillId="0" borderId="10" xfId="0" applyNumberFormat="1" applyFont="1" applyBorder="1" applyAlignment="1">
      <alignment vertical="center"/>
    </xf>
    <xf numFmtId="176" fontId="11" fillId="0" borderId="67" xfId="0" applyNumberFormat="1" applyFont="1" applyBorder="1" applyAlignment="1">
      <alignment vertical="center"/>
    </xf>
    <xf numFmtId="176" fontId="11" fillId="0" borderId="2" xfId="0" applyNumberFormat="1" applyFont="1" applyFill="1" applyBorder="1" applyAlignment="1">
      <alignment vertical="center"/>
    </xf>
    <xf numFmtId="176" fontId="11" fillId="0" borderId="65" xfId="0" applyNumberFormat="1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179" fontId="11" fillId="0" borderId="2" xfId="0" applyNumberFormat="1" applyFont="1" applyBorder="1" applyAlignment="1">
      <alignment vertical="center"/>
    </xf>
    <xf numFmtId="0" fontId="11" fillId="0" borderId="72" xfId="0" applyFont="1" applyBorder="1" applyAlignment="1">
      <alignment vertical="center"/>
    </xf>
    <xf numFmtId="176" fontId="11" fillId="0" borderId="73" xfId="0" applyNumberFormat="1" applyFont="1" applyBorder="1" applyAlignment="1">
      <alignment vertical="center"/>
    </xf>
    <xf numFmtId="176" fontId="11" fillId="3" borderId="71" xfId="0" applyNumberFormat="1" applyFont="1" applyFill="1" applyBorder="1" applyAlignment="1">
      <alignment vertical="center"/>
    </xf>
    <xf numFmtId="176" fontId="11" fillId="3" borderId="74" xfId="0" applyNumberFormat="1" applyFont="1" applyFill="1" applyBorder="1" applyAlignment="1">
      <alignment vertical="center"/>
    </xf>
  </cellXfs>
  <cellStyles count="7">
    <cellStyle name="桁区切り 2" xfId="6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  <cellStyle name="標準 3 2" xfId="4" xr:uid="{00000000-0005-0000-0000-000004000000}"/>
    <cellStyle name="標準 4" xfId="3" xr:uid="{00000000-0005-0000-0000-000005000000}"/>
    <cellStyle name="標準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7191-9F5A-49BD-A4D7-A15A843C727D}">
  <sheetPr>
    <pageSetUpPr fitToPage="1"/>
  </sheetPr>
  <dimension ref="A1:H39"/>
  <sheetViews>
    <sheetView view="pageBreakPreview" zoomScale="60" zoomScaleNormal="100" workbookViewId="0">
      <selection activeCell="B4" sqref="B4"/>
    </sheetView>
  </sheetViews>
  <sheetFormatPr defaultColWidth="8.69921875" defaultRowHeight="19.05" customHeight="1" x14ac:dyDescent="0.45"/>
  <cols>
    <col min="1" max="1" width="22.59765625" style="43" customWidth="1"/>
    <col min="2" max="4" width="20.59765625" style="43" customWidth="1"/>
    <col min="5" max="5" width="8.69921875" style="43"/>
    <col min="6" max="6" width="22.59765625" style="43" customWidth="1"/>
    <col min="7" max="7" width="8.69921875" style="43"/>
    <col min="8" max="8" width="24.19921875" style="43" bestFit="1" customWidth="1"/>
    <col min="9" max="16384" width="8.69921875" style="43"/>
  </cols>
  <sheetData>
    <row r="1" spans="1:8" ht="22.2" x14ac:dyDescent="0.45">
      <c r="A1" s="8" t="s">
        <v>226</v>
      </c>
    </row>
    <row r="3" spans="1:8" ht="19.05" customHeight="1" x14ac:dyDescent="0.45">
      <c r="A3" s="44" t="s">
        <v>157</v>
      </c>
      <c r="B3" s="45" t="s">
        <v>158</v>
      </c>
    </row>
    <row r="4" spans="1:8" ht="19.05" customHeight="1" x14ac:dyDescent="0.45">
      <c r="A4" s="2" t="s">
        <v>159</v>
      </c>
      <c r="B4" s="59"/>
    </row>
    <row r="6" spans="1:8" ht="19.05" customHeight="1" x14ac:dyDescent="0.45">
      <c r="A6" s="44" t="s">
        <v>160</v>
      </c>
      <c r="F6" s="44" t="s">
        <v>161</v>
      </c>
    </row>
    <row r="7" spans="1:8" ht="57" customHeight="1" x14ac:dyDescent="0.45">
      <c r="A7" s="72"/>
      <c r="B7" s="46"/>
      <c r="C7" s="3" t="s">
        <v>162</v>
      </c>
      <c r="D7" s="47"/>
      <c r="F7" s="68"/>
      <c r="G7" s="69"/>
      <c r="H7" s="2" t="s">
        <v>165</v>
      </c>
    </row>
    <row r="8" spans="1:8" ht="36" x14ac:dyDescent="0.45">
      <c r="A8" s="73"/>
      <c r="B8" s="48"/>
      <c r="C8" s="50" t="s">
        <v>163</v>
      </c>
      <c r="D8" s="49" t="s">
        <v>164</v>
      </c>
      <c r="F8" s="70"/>
      <c r="G8" s="71"/>
      <c r="H8" s="51" t="s">
        <v>166</v>
      </c>
    </row>
    <row r="9" spans="1:8" ht="19.05" customHeight="1" x14ac:dyDescent="0.45">
      <c r="A9" s="53" t="s">
        <v>167</v>
      </c>
      <c r="B9" s="4">
        <v>1351802</v>
      </c>
      <c r="C9" s="4">
        <v>474111</v>
      </c>
      <c r="D9" s="4">
        <v>877691</v>
      </c>
      <c r="F9" s="64" t="s">
        <v>167</v>
      </c>
      <c r="G9" s="65"/>
      <c r="H9" s="4">
        <f>INT(D9*$B$4)</f>
        <v>0</v>
      </c>
    </row>
    <row r="10" spans="1:8" ht="19.05" customHeight="1" x14ac:dyDescent="0.45">
      <c r="A10" s="53" t="s">
        <v>169</v>
      </c>
      <c r="B10" s="4">
        <v>2033174</v>
      </c>
      <c r="C10" s="4">
        <v>647318</v>
      </c>
      <c r="D10" s="4">
        <v>1385856</v>
      </c>
      <c r="F10" s="64" t="s">
        <v>168</v>
      </c>
      <c r="G10" s="65"/>
      <c r="H10" s="4">
        <f t="shared" ref="H10:H32" si="0">INT(D10*$B$4)</f>
        <v>0</v>
      </c>
    </row>
    <row r="11" spans="1:8" ht="19.05" customHeight="1" x14ac:dyDescent="0.45">
      <c r="A11" s="53" t="s">
        <v>171</v>
      </c>
      <c r="B11" s="4">
        <v>1355404</v>
      </c>
      <c r="C11" s="4">
        <v>581561</v>
      </c>
      <c r="D11" s="4">
        <v>773843</v>
      </c>
      <c r="F11" s="64" t="s">
        <v>170</v>
      </c>
      <c r="G11" s="65"/>
      <c r="H11" s="4">
        <f t="shared" si="0"/>
        <v>0</v>
      </c>
    </row>
    <row r="12" spans="1:8" ht="19.05" customHeight="1" x14ac:dyDescent="0.45">
      <c r="A12" s="53" t="s">
        <v>172</v>
      </c>
      <c r="B12" s="4">
        <v>3871235</v>
      </c>
      <c r="C12" s="4">
        <v>840276</v>
      </c>
      <c r="D12" s="4">
        <v>3030959</v>
      </c>
      <c r="F12" s="64" t="s">
        <v>172</v>
      </c>
      <c r="G12" s="65"/>
      <c r="H12" s="4">
        <f t="shared" si="0"/>
        <v>0</v>
      </c>
    </row>
    <row r="13" spans="1:8" ht="19.05" customHeight="1" x14ac:dyDescent="0.45">
      <c r="A13" s="53" t="s">
        <v>173</v>
      </c>
      <c r="B13" s="4">
        <v>2243085</v>
      </c>
      <c r="C13" s="4">
        <v>733636</v>
      </c>
      <c r="D13" s="4">
        <v>1509449</v>
      </c>
      <c r="F13" s="64" t="s">
        <v>173</v>
      </c>
      <c r="G13" s="65"/>
      <c r="H13" s="4">
        <f t="shared" si="0"/>
        <v>0</v>
      </c>
    </row>
    <row r="14" spans="1:8" ht="19.05" customHeight="1" x14ac:dyDescent="0.45">
      <c r="A14" s="53" t="s">
        <v>174</v>
      </c>
      <c r="B14" s="4">
        <v>2116418</v>
      </c>
      <c r="C14" s="4">
        <v>651878</v>
      </c>
      <c r="D14" s="4">
        <v>1464540</v>
      </c>
      <c r="F14" s="64" t="s">
        <v>174</v>
      </c>
      <c r="G14" s="65"/>
      <c r="H14" s="4">
        <f t="shared" si="0"/>
        <v>0</v>
      </c>
    </row>
    <row r="15" spans="1:8" ht="19.05" customHeight="1" x14ac:dyDescent="0.45">
      <c r="A15" s="53" t="s">
        <v>178</v>
      </c>
      <c r="B15" s="4">
        <v>2523080</v>
      </c>
      <c r="C15" s="4">
        <v>691344</v>
      </c>
      <c r="D15" s="4">
        <v>1831736</v>
      </c>
      <c r="F15" s="64" t="s">
        <v>178</v>
      </c>
      <c r="G15" s="65"/>
      <c r="H15" s="4">
        <f t="shared" si="0"/>
        <v>0</v>
      </c>
    </row>
    <row r="16" spans="1:8" ht="19.05" customHeight="1" x14ac:dyDescent="0.45">
      <c r="A16" s="53" t="s">
        <v>179</v>
      </c>
      <c r="B16" s="4">
        <v>1966020</v>
      </c>
      <c r="C16" s="4">
        <v>626044</v>
      </c>
      <c r="D16" s="4">
        <v>1339976</v>
      </c>
      <c r="F16" s="64" t="s">
        <v>179</v>
      </c>
      <c r="G16" s="65"/>
      <c r="H16" s="4">
        <f t="shared" si="0"/>
        <v>0</v>
      </c>
    </row>
    <row r="17" spans="1:8" ht="19.05" customHeight="1" x14ac:dyDescent="0.45">
      <c r="A17" s="53" t="s">
        <v>180</v>
      </c>
      <c r="B17" s="4">
        <v>2106460</v>
      </c>
      <c r="C17" s="4">
        <v>596130</v>
      </c>
      <c r="D17" s="4">
        <v>1510330</v>
      </c>
      <c r="F17" s="64" t="s">
        <v>180</v>
      </c>
      <c r="G17" s="65"/>
      <c r="H17" s="4">
        <f t="shared" si="0"/>
        <v>0</v>
      </c>
    </row>
    <row r="18" spans="1:8" ht="19.05" customHeight="1" x14ac:dyDescent="0.45">
      <c r="A18" s="53" t="s">
        <v>177</v>
      </c>
      <c r="B18" s="4">
        <v>2032969</v>
      </c>
      <c r="C18" s="4">
        <v>634851</v>
      </c>
      <c r="D18" s="4">
        <v>1398118</v>
      </c>
      <c r="F18" s="64" t="s">
        <v>177</v>
      </c>
      <c r="G18" s="65"/>
      <c r="H18" s="4">
        <f t="shared" si="0"/>
        <v>0</v>
      </c>
    </row>
    <row r="19" spans="1:8" ht="19.05" customHeight="1" x14ac:dyDescent="0.45">
      <c r="A19" s="53" t="s">
        <v>175</v>
      </c>
      <c r="B19" s="4">
        <v>2360469</v>
      </c>
      <c r="C19" s="4">
        <v>633605</v>
      </c>
      <c r="D19" s="4">
        <v>1726864</v>
      </c>
      <c r="F19" s="64" t="s">
        <v>175</v>
      </c>
      <c r="G19" s="65"/>
      <c r="H19" s="4">
        <f t="shared" si="0"/>
        <v>0</v>
      </c>
    </row>
    <row r="20" spans="1:8" ht="19.05" customHeight="1" x14ac:dyDescent="0.45">
      <c r="A20" s="53" t="s">
        <v>176</v>
      </c>
      <c r="B20" s="4">
        <v>3085705</v>
      </c>
      <c r="C20" s="4">
        <v>737671</v>
      </c>
      <c r="D20" s="4">
        <v>2348034</v>
      </c>
      <c r="F20" s="64" t="s">
        <v>176</v>
      </c>
      <c r="G20" s="65"/>
      <c r="H20" s="4">
        <f t="shared" si="0"/>
        <v>0</v>
      </c>
    </row>
    <row r="21" spans="1:8" ht="19.05" customHeight="1" x14ac:dyDescent="0.45">
      <c r="A21" s="53" t="s">
        <v>181</v>
      </c>
      <c r="B21" s="4">
        <v>2404520</v>
      </c>
      <c r="C21" s="4">
        <v>671555</v>
      </c>
      <c r="D21" s="4">
        <v>1732965</v>
      </c>
      <c r="F21" s="64" t="s">
        <v>181</v>
      </c>
      <c r="G21" s="65"/>
      <c r="H21" s="4">
        <f t="shared" si="0"/>
        <v>0</v>
      </c>
    </row>
    <row r="22" spans="1:8" ht="19.05" customHeight="1" x14ac:dyDescent="0.45">
      <c r="A22" s="53" t="s">
        <v>168</v>
      </c>
      <c r="B22" s="4">
        <v>1966667</v>
      </c>
      <c r="C22" s="4">
        <v>634022</v>
      </c>
      <c r="D22" s="4">
        <v>1332645</v>
      </c>
      <c r="F22" s="64" t="s">
        <v>168</v>
      </c>
      <c r="G22" s="65"/>
      <c r="H22" s="4">
        <f t="shared" si="0"/>
        <v>0</v>
      </c>
    </row>
    <row r="23" spans="1:8" ht="19.05" customHeight="1" x14ac:dyDescent="0.45">
      <c r="A23" s="53" t="s">
        <v>170</v>
      </c>
      <c r="B23" s="4">
        <v>1513067</v>
      </c>
      <c r="C23" s="4">
        <v>583877</v>
      </c>
      <c r="D23" s="4">
        <v>929190</v>
      </c>
      <c r="F23" s="64" t="s">
        <v>170</v>
      </c>
      <c r="G23" s="65"/>
      <c r="H23" s="4">
        <f t="shared" si="0"/>
        <v>0</v>
      </c>
    </row>
    <row r="24" spans="1:8" ht="19.05" customHeight="1" x14ac:dyDescent="0.45">
      <c r="A24" s="53" t="s">
        <v>172</v>
      </c>
      <c r="B24" s="4">
        <v>3792423</v>
      </c>
      <c r="C24" s="4">
        <v>837603</v>
      </c>
      <c r="D24" s="4">
        <v>2954820</v>
      </c>
      <c r="F24" s="64" t="s">
        <v>172</v>
      </c>
      <c r="G24" s="65"/>
      <c r="H24" s="4">
        <f t="shared" si="0"/>
        <v>0</v>
      </c>
    </row>
    <row r="25" spans="1:8" ht="19.05" customHeight="1" x14ac:dyDescent="0.45">
      <c r="A25" s="53" t="s">
        <v>173</v>
      </c>
      <c r="B25" s="4">
        <v>2154464</v>
      </c>
      <c r="C25" s="4">
        <v>716511</v>
      </c>
      <c r="D25" s="4">
        <v>1437953</v>
      </c>
      <c r="F25" s="64" t="s">
        <v>173</v>
      </c>
      <c r="G25" s="65"/>
      <c r="H25" s="4">
        <f t="shared" si="0"/>
        <v>0</v>
      </c>
    </row>
    <row r="26" spans="1:8" ht="19.05" customHeight="1" x14ac:dyDescent="0.45">
      <c r="A26" s="53" t="s">
        <v>174</v>
      </c>
      <c r="B26" s="4">
        <v>2095299</v>
      </c>
      <c r="C26" s="4">
        <v>648890</v>
      </c>
      <c r="D26" s="4">
        <v>1446409</v>
      </c>
      <c r="F26" s="64" t="s">
        <v>174</v>
      </c>
      <c r="G26" s="65"/>
      <c r="H26" s="4">
        <f t="shared" si="0"/>
        <v>0</v>
      </c>
    </row>
    <row r="27" spans="1:8" ht="19.05" customHeight="1" x14ac:dyDescent="0.45">
      <c r="A27" s="53" t="s">
        <v>178</v>
      </c>
      <c r="B27" s="4">
        <v>2404808</v>
      </c>
      <c r="C27" s="4">
        <v>679554</v>
      </c>
      <c r="D27" s="4">
        <v>1725254</v>
      </c>
      <c r="F27" s="64" t="s">
        <v>178</v>
      </c>
      <c r="G27" s="65"/>
      <c r="H27" s="4">
        <f t="shared" si="0"/>
        <v>0</v>
      </c>
    </row>
    <row r="28" spans="1:8" ht="19.05" customHeight="1" x14ac:dyDescent="0.45">
      <c r="A28" s="53" t="s">
        <v>179</v>
      </c>
      <c r="B28" s="4">
        <v>1973443</v>
      </c>
      <c r="C28" s="4">
        <v>630127</v>
      </c>
      <c r="D28" s="4">
        <v>1343316</v>
      </c>
      <c r="F28" s="64" t="s">
        <v>179</v>
      </c>
      <c r="G28" s="65"/>
      <c r="H28" s="4">
        <f t="shared" si="0"/>
        <v>0</v>
      </c>
    </row>
    <row r="29" spans="1:8" ht="19.05" customHeight="1" x14ac:dyDescent="0.45">
      <c r="A29" s="53" t="s">
        <v>180</v>
      </c>
      <c r="B29" s="4">
        <v>2031675</v>
      </c>
      <c r="C29" s="4">
        <v>575412</v>
      </c>
      <c r="D29" s="4">
        <v>1456263</v>
      </c>
      <c r="F29" s="64" t="s">
        <v>180</v>
      </c>
      <c r="G29" s="65"/>
      <c r="H29" s="4">
        <f t="shared" si="0"/>
        <v>0</v>
      </c>
    </row>
    <row r="30" spans="1:8" ht="19.05" customHeight="1" x14ac:dyDescent="0.45">
      <c r="A30" s="53" t="s">
        <v>182</v>
      </c>
      <c r="B30" s="4">
        <v>2020062</v>
      </c>
      <c r="C30" s="4">
        <v>632268</v>
      </c>
      <c r="D30" s="4">
        <v>1387794</v>
      </c>
      <c r="F30" s="64" t="s">
        <v>182</v>
      </c>
      <c r="G30" s="65"/>
      <c r="H30" s="4">
        <f t="shared" si="0"/>
        <v>0</v>
      </c>
    </row>
    <row r="31" spans="1:8" ht="19.05" customHeight="1" x14ac:dyDescent="0.45">
      <c r="A31" s="53" t="s">
        <v>175</v>
      </c>
      <c r="B31" s="4">
        <v>2345648</v>
      </c>
      <c r="C31" s="4">
        <v>631893</v>
      </c>
      <c r="D31" s="4">
        <v>1713755</v>
      </c>
      <c r="F31" s="64" t="s">
        <v>175</v>
      </c>
      <c r="G31" s="65"/>
      <c r="H31" s="4">
        <f t="shared" si="0"/>
        <v>0</v>
      </c>
    </row>
    <row r="32" spans="1:8" ht="19.05" customHeight="1" thickBot="1" x14ac:dyDescent="0.5">
      <c r="A32" s="52" t="s">
        <v>176</v>
      </c>
      <c r="B32" s="1">
        <v>3059794</v>
      </c>
      <c r="C32" s="1">
        <v>736837</v>
      </c>
      <c r="D32" s="1">
        <v>2322957</v>
      </c>
      <c r="F32" s="66" t="s">
        <v>176</v>
      </c>
      <c r="G32" s="67"/>
      <c r="H32" s="4">
        <f t="shared" si="0"/>
        <v>0</v>
      </c>
    </row>
    <row r="33" spans="1:8" ht="37.950000000000003" customHeight="1" thickTop="1" x14ac:dyDescent="0.45">
      <c r="A33" s="54" t="s">
        <v>2</v>
      </c>
      <c r="B33" s="55">
        <v>54807691</v>
      </c>
      <c r="C33" s="55">
        <v>15826974</v>
      </c>
      <c r="D33" s="55">
        <v>38980717</v>
      </c>
      <c r="F33" s="57" t="s">
        <v>183</v>
      </c>
      <c r="G33" s="56" t="s">
        <v>184</v>
      </c>
      <c r="H33" s="55">
        <f>SUM(H9:H32)</f>
        <v>0</v>
      </c>
    </row>
    <row r="34" spans="1:8" ht="57" customHeight="1" x14ac:dyDescent="0.45">
      <c r="F34" s="50" t="s">
        <v>185</v>
      </c>
      <c r="G34" s="2" t="s">
        <v>186</v>
      </c>
      <c r="H34" s="4">
        <f>INT(H33*10/110)</f>
        <v>0</v>
      </c>
    </row>
    <row r="35" spans="1:8" ht="37.950000000000003" customHeight="1" x14ac:dyDescent="0.45">
      <c r="F35" s="50" t="s">
        <v>187</v>
      </c>
      <c r="G35" s="2" t="s">
        <v>191</v>
      </c>
      <c r="H35" s="58">
        <f>H33-H34</f>
        <v>0</v>
      </c>
    </row>
    <row r="37" spans="1:8" ht="19.05" customHeight="1" x14ac:dyDescent="0.45">
      <c r="A37" s="43" t="s">
        <v>188</v>
      </c>
    </row>
    <row r="38" spans="1:8" ht="19.05" customHeight="1" x14ac:dyDescent="0.45">
      <c r="A38" s="43" t="s">
        <v>189</v>
      </c>
    </row>
    <row r="39" spans="1:8" ht="19.05" customHeight="1" x14ac:dyDescent="0.45">
      <c r="A39" s="43" t="s">
        <v>190</v>
      </c>
    </row>
  </sheetData>
  <sheetProtection algorithmName="SHA-512" hashValue="uff3J8xB6A2Ztwaa1CNRPInCvFRyfuVxzt07DmUFHh9w6IlJW9yHTNAX6vQYFw8L3N6C4agT2yOV06Wm/Imi+w==" saltValue="i6bNNi+xKPX8OFu00hYCYw==" spinCount="100000" sheet="1" objects="1" scenarios="1" selectLockedCells="1"/>
  <mergeCells count="26">
    <mergeCell ref="F12:G12"/>
    <mergeCell ref="F7:G8"/>
    <mergeCell ref="A7:A8"/>
    <mergeCell ref="F9:G9"/>
    <mergeCell ref="F10:G10"/>
    <mergeCell ref="F11:G11"/>
    <mergeCell ref="F24:G24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31:G31"/>
    <mergeCell ref="F32:G32"/>
    <mergeCell ref="F25:G25"/>
    <mergeCell ref="F26:G26"/>
    <mergeCell ref="F27:G27"/>
    <mergeCell ref="F28:G28"/>
    <mergeCell ref="F29:G29"/>
    <mergeCell ref="F30:G30"/>
  </mergeCells>
  <phoneticPr fontId="2"/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38073-EEA8-4F32-8089-5E1434BB6E58}">
  <sheetPr>
    <pageSetUpPr fitToPage="1"/>
  </sheetPr>
  <dimension ref="A1:K1526"/>
  <sheetViews>
    <sheetView tabSelected="1" view="pageBreakPreview" zoomScaleNormal="95" zoomScaleSheetLayoutView="100" workbookViewId="0">
      <selection activeCell="E3" sqref="E3"/>
    </sheetView>
  </sheetViews>
  <sheetFormatPr defaultColWidth="8.69921875" defaultRowHeight="13.05" customHeight="1" x14ac:dyDescent="0.45"/>
  <cols>
    <col min="1" max="1" width="5.59765625" style="5" customWidth="1"/>
    <col min="2" max="2" width="25.59765625" style="5" customWidth="1"/>
    <col min="3" max="6" width="10.59765625" style="5" customWidth="1"/>
    <col min="7" max="7" width="12.59765625" style="5" customWidth="1"/>
    <col min="8" max="8" width="15.59765625" style="5" customWidth="1"/>
    <col min="9" max="9" width="17" style="5" customWidth="1"/>
    <col min="10" max="10" width="15.59765625" style="5" customWidth="1"/>
    <col min="11" max="11" width="18.59765625" style="5" customWidth="1"/>
    <col min="12" max="16384" width="8.69921875" style="5"/>
  </cols>
  <sheetData>
    <row r="1" spans="1:11" ht="22.2" x14ac:dyDescent="0.45">
      <c r="A1" s="8" t="s">
        <v>225</v>
      </c>
      <c r="B1" s="8"/>
      <c r="H1" s="83" t="s">
        <v>219</v>
      </c>
      <c r="I1" s="151" t="s">
        <v>34</v>
      </c>
      <c r="J1" s="133" t="s">
        <v>220</v>
      </c>
      <c r="K1" s="154" t="s">
        <v>221</v>
      </c>
    </row>
    <row r="2" spans="1:11" ht="21" customHeight="1" thickBot="1" x14ac:dyDescent="0.5">
      <c r="A2" s="9" t="s">
        <v>16</v>
      </c>
      <c r="B2" s="9"/>
      <c r="E2" s="133" t="s">
        <v>22</v>
      </c>
      <c r="F2" s="83"/>
      <c r="H2" s="83"/>
      <c r="I2" s="152"/>
      <c r="J2" s="153"/>
      <c r="K2" s="155"/>
    </row>
    <row r="3" spans="1:11" ht="13.05" customHeight="1" thickTop="1" thickBot="1" x14ac:dyDescent="0.5">
      <c r="A3" s="83" t="s">
        <v>17</v>
      </c>
      <c r="B3" s="83"/>
      <c r="C3" s="83" t="s">
        <v>18</v>
      </c>
      <c r="D3" s="108"/>
      <c r="E3" s="60"/>
      <c r="F3" s="7" t="s">
        <v>20</v>
      </c>
      <c r="H3" s="83"/>
      <c r="I3" s="156">
        <f>SUM(K19,K36,K53,K70,K87,K104,K121,K138,K151,K168,K206,K231,K256,K281,K303,K320,K337,K354,K371,K388,K405,K422,K435,K452,K469,K486,K503,K520,K537,K554,K571,K588,K626,K651,K668,K693,K718,K743,K768,K793,K818,K856,K879,K894,K909,K924,K939,K954,K969,K984,K999,K1014,K1029,K1044,K1059,K1074,K1089,K1104,K1119,K1134,K1149,K1164,K1179,K1194,K1209,K1224,K1239,K1254,K1269,K1284,K1299,K1314,K1329,K1344,K1367,K1382,K1397,K1417,K1430,K1443,K1456,K1469,K1482,K1495,K1508,K1521)</f>
        <v>0</v>
      </c>
      <c r="J3" s="158">
        <f>'電気料金内訳書（購入）'!H33</f>
        <v>0</v>
      </c>
      <c r="K3" s="160">
        <f>I3-J3</f>
        <v>0</v>
      </c>
    </row>
    <row r="4" spans="1:11" ht="13.05" customHeight="1" thickTop="1" thickBot="1" x14ac:dyDescent="0.5">
      <c r="A4" s="83"/>
      <c r="B4" s="83"/>
      <c r="C4" s="83" t="s">
        <v>19</v>
      </c>
      <c r="D4" s="108"/>
      <c r="E4" s="60"/>
      <c r="F4" s="7" t="s">
        <v>20</v>
      </c>
      <c r="H4" s="133"/>
      <c r="I4" s="157"/>
      <c r="J4" s="159"/>
      <c r="K4" s="161"/>
    </row>
    <row r="5" spans="1:11" ht="13.05" customHeight="1" thickTop="1" thickBot="1" x14ac:dyDescent="0.5">
      <c r="A5" s="83" t="s">
        <v>23</v>
      </c>
      <c r="B5" s="83"/>
      <c r="C5" s="83" t="s">
        <v>4</v>
      </c>
      <c r="D5" s="108"/>
      <c r="E5" s="60"/>
      <c r="F5" s="7" t="s">
        <v>21</v>
      </c>
      <c r="H5" s="162" t="s">
        <v>222</v>
      </c>
      <c r="I5" s="165" t="s">
        <v>223</v>
      </c>
      <c r="J5" s="167" t="s">
        <v>25</v>
      </c>
      <c r="K5" s="168" t="s">
        <v>224</v>
      </c>
    </row>
    <row r="6" spans="1:11" ht="13.05" customHeight="1" thickTop="1" thickBot="1" x14ac:dyDescent="0.5">
      <c r="A6" s="83"/>
      <c r="B6" s="83"/>
      <c r="C6" s="83" t="s">
        <v>3</v>
      </c>
      <c r="D6" s="108"/>
      <c r="E6" s="60"/>
      <c r="F6" s="7" t="s">
        <v>21</v>
      </c>
      <c r="H6" s="163"/>
      <c r="I6" s="166"/>
      <c r="J6" s="153"/>
      <c r="K6" s="169"/>
    </row>
    <row r="7" spans="1:11" ht="13.05" customHeight="1" thickTop="1" thickBot="1" x14ac:dyDescent="0.5">
      <c r="A7" s="83" t="s">
        <v>24</v>
      </c>
      <c r="B7" s="83"/>
      <c r="C7" s="83" t="s">
        <v>4</v>
      </c>
      <c r="D7" s="108"/>
      <c r="E7" s="60"/>
      <c r="F7" s="7" t="s">
        <v>21</v>
      </c>
      <c r="H7" s="163"/>
      <c r="I7" s="170">
        <f>SUM(K172,K285,K592,K822,K860,K1348,K1401,K1525)</f>
        <v>0</v>
      </c>
      <c r="J7" s="158">
        <f>'電気料金内訳書（購入）'!H35</f>
        <v>0</v>
      </c>
      <c r="K7" s="173">
        <f t="shared" ref="K7:K8" si="0">I7-J7</f>
        <v>0</v>
      </c>
    </row>
    <row r="8" spans="1:11" ht="13.05" customHeight="1" thickTop="1" thickBot="1" x14ac:dyDescent="0.5">
      <c r="A8" s="83"/>
      <c r="B8" s="83"/>
      <c r="C8" s="83" t="s">
        <v>3</v>
      </c>
      <c r="D8" s="108"/>
      <c r="E8" s="60"/>
      <c r="F8" s="7" t="s">
        <v>21</v>
      </c>
      <c r="H8" s="164"/>
      <c r="I8" s="171"/>
      <c r="J8" s="172"/>
      <c r="K8" s="174">
        <f t="shared" si="0"/>
        <v>0</v>
      </c>
    </row>
    <row r="9" spans="1:11" ht="13.05" customHeight="1" thickTop="1" thickBot="1" x14ac:dyDescent="0.5"/>
    <row r="10" spans="1:11" ht="13.05" customHeight="1" thickTop="1" x14ac:dyDescent="0.45">
      <c r="A10" s="15" t="s">
        <v>0</v>
      </c>
      <c r="B10" s="21" t="s">
        <v>1</v>
      </c>
      <c r="C10" s="109" t="s">
        <v>17</v>
      </c>
      <c r="D10" s="110"/>
      <c r="E10" s="110"/>
      <c r="F10" s="110"/>
      <c r="G10" s="111"/>
      <c r="H10" s="109" t="s">
        <v>34</v>
      </c>
      <c r="I10" s="110"/>
      <c r="J10" s="111"/>
      <c r="K10" s="76" t="s">
        <v>39</v>
      </c>
    </row>
    <row r="11" spans="1:11" ht="13.05" customHeight="1" x14ac:dyDescent="0.45">
      <c r="A11" s="79">
        <v>1</v>
      </c>
      <c r="B11" s="81" t="s">
        <v>14</v>
      </c>
      <c r="C11" s="22" t="s">
        <v>26</v>
      </c>
      <c r="D11" s="6" t="s">
        <v>27</v>
      </c>
      <c r="E11" s="83" t="s">
        <v>28</v>
      </c>
      <c r="F11" s="83"/>
      <c r="G11" s="84" t="s">
        <v>29</v>
      </c>
      <c r="H11" s="22" t="s">
        <v>36</v>
      </c>
      <c r="I11" s="86" t="s">
        <v>38</v>
      </c>
      <c r="J11" s="84" t="s">
        <v>35</v>
      </c>
      <c r="K11" s="77"/>
    </row>
    <row r="12" spans="1:11" ht="13.05" customHeight="1" thickBot="1" x14ac:dyDescent="0.5">
      <c r="A12" s="80"/>
      <c r="B12" s="82"/>
      <c r="C12" s="36" t="s">
        <v>30</v>
      </c>
      <c r="D12" s="37" t="s">
        <v>31</v>
      </c>
      <c r="E12" s="37" t="s">
        <v>32</v>
      </c>
      <c r="F12" s="37" t="s">
        <v>33</v>
      </c>
      <c r="G12" s="85"/>
      <c r="H12" s="36" t="s">
        <v>37</v>
      </c>
      <c r="I12" s="87"/>
      <c r="J12" s="88"/>
      <c r="K12" s="78"/>
    </row>
    <row r="13" spans="1:11" ht="13.05" customHeight="1" thickTop="1" x14ac:dyDescent="0.45">
      <c r="A13" s="89" t="s">
        <v>40</v>
      </c>
      <c r="B13" s="90"/>
      <c r="C13" s="31">
        <v>1810</v>
      </c>
      <c r="D13" s="32">
        <v>100</v>
      </c>
      <c r="E13" s="33">
        <f>$E$3</f>
        <v>0</v>
      </c>
      <c r="F13" s="33">
        <f>$E$4</f>
        <v>0</v>
      </c>
      <c r="G13" s="34">
        <f>INT(C13*(185-D13)/100*E13+C13*F13)*12</f>
        <v>0</v>
      </c>
      <c r="H13" s="91"/>
      <c r="I13" s="92"/>
      <c r="J13" s="93"/>
      <c r="K13" s="35">
        <f>G13</f>
        <v>0</v>
      </c>
    </row>
    <row r="14" spans="1:11" ht="13.05" customHeight="1" x14ac:dyDescent="0.45">
      <c r="A14" s="94" t="s">
        <v>41</v>
      </c>
      <c r="B14" s="95"/>
      <c r="C14" s="96"/>
      <c r="D14" s="97"/>
      <c r="E14" s="97"/>
      <c r="F14" s="97"/>
      <c r="G14" s="98"/>
      <c r="H14" s="28">
        <v>2974217</v>
      </c>
      <c r="I14" s="11">
        <f>$E$5</f>
        <v>0</v>
      </c>
      <c r="J14" s="16">
        <f>INT(H14*I14)</f>
        <v>0</v>
      </c>
      <c r="K14" s="24">
        <f>J14</f>
        <v>0</v>
      </c>
    </row>
    <row r="15" spans="1:11" ht="13.05" customHeight="1" thickBot="1" x14ac:dyDescent="0.5">
      <c r="A15" s="94" t="s">
        <v>42</v>
      </c>
      <c r="B15" s="95"/>
      <c r="C15" s="96"/>
      <c r="D15" s="97"/>
      <c r="E15" s="97"/>
      <c r="F15" s="97"/>
      <c r="G15" s="98"/>
      <c r="H15" s="28">
        <v>1118676</v>
      </c>
      <c r="I15" s="11">
        <f>$E$6</f>
        <v>0</v>
      </c>
      <c r="J15" s="16">
        <f t="shared" ref="J15" si="1">INT(H15*I15)</f>
        <v>0</v>
      </c>
      <c r="K15" s="24">
        <f t="shared" ref="K15" si="2">J15</f>
        <v>0</v>
      </c>
    </row>
    <row r="16" spans="1:11" ht="13.05" customHeight="1" thickTop="1" x14ac:dyDescent="0.45">
      <c r="A16" s="106" t="s">
        <v>45</v>
      </c>
      <c r="B16" s="107"/>
      <c r="C16" s="23">
        <f>C13</f>
        <v>1810</v>
      </c>
      <c r="D16" s="10">
        <f>D13</f>
        <v>100</v>
      </c>
      <c r="E16" s="14">
        <f>$E$3</f>
        <v>0</v>
      </c>
      <c r="F16" s="14">
        <f>$E$4</f>
        <v>0</v>
      </c>
      <c r="G16" s="18">
        <f>INT(C16*(185-D16)/100*E16+C16*F16)*12</f>
        <v>0</v>
      </c>
      <c r="H16" s="123"/>
      <c r="I16" s="124"/>
      <c r="J16" s="125"/>
      <c r="K16" s="26">
        <f>G16</f>
        <v>0</v>
      </c>
    </row>
    <row r="17" spans="1:11" ht="13.05" customHeight="1" x14ac:dyDescent="0.45">
      <c r="A17" s="94" t="s">
        <v>46</v>
      </c>
      <c r="B17" s="95"/>
      <c r="C17" s="96"/>
      <c r="D17" s="97"/>
      <c r="E17" s="97"/>
      <c r="F17" s="97"/>
      <c r="G17" s="98"/>
      <c r="H17" s="28">
        <v>2974217</v>
      </c>
      <c r="I17" s="11">
        <f>$E$5</f>
        <v>0</v>
      </c>
      <c r="J17" s="16">
        <f>INT(H17*I17)</f>
        <v>0</v>
      </c>
      <c r="K17" s="24">
        <f>J17</f>
        <v>0</v>
      </c>
    </row>
    <row r="18" spans="1:11" ht="13.05" customHeight="1" thickBot="1" x14ac:dyDescent="0.5">
      <c r="A18" s="74" t="s">
        <v>47</v>
      </c>
      <c r="B18" s="126"/>
      <c r="C18" s="112"/>
      <c r="D18" s="113"/>
      <c r="E18" s="113"/>
      <c r="F18" s="113"/>
      <c r="G18" s="114"/>
      <c r="H18" s="30">
        <v>1118676</v>
      </c>
      <c r="I18" s="19">
        <f>$E$6</f>
        <v>0</v>
      </c>
      <c r="J18" s="20">
        <f t="shared" ref="J18" si="3">INT(H18*I18)</f>
        <v>0</v>
      </c>
      <c r="K18" s="27">
        <f t="shared" ref="K18" si="4">J18</f>
        <v>0</v>
      </c>
    </row>
    <row r="19" spans="1:11" ht="13.05" customHeight="1" thickTop="1" thickBot="1" x14ac:dyDescent="0.5">
      <c r="J19" s="12" t="s">
        <v>50</v>
      </c>
      <c r="K19" s="42">
        <f>SUM(K13:K18)</f>
        <v>0</v>
      </c>
    </row>
    <row r="20" spans="1:11" ht="13.05" customHeight="1" thickTop="1" thickBot="1" x14ac:dyDescent="0.5">
      <c r="J20" s="12" t="s">
        <v>51</v>
      </c>
      <c r="K20" s="38">
        <f>K19-K21</f>
        <v>0</v>
      </c>
    </row>
    <row r="21" spans="1:11" ht="13.05" customHeight="1" thickTop="1" thickBot="1" x14ac:dyDescent="0.5">
      <c r="J21" s="12" t="s">
        <v>34</v>
      </c>
      <c r="K21" s="38">
        <f>ROUNDUP(K19/1.1,0)</f>
        <v>0</v>
      </c>
    </row>
    <row r="22" spans="1:11" ht="13.05" customHeight="1" thickTop="1" thickBot="1" x14ac:dyDescent="0.5"/>
    <row r="23" spans="1:11" ht="13.05" customHeight="1" thickTop="1" x14ac:dyDescent="0.45">
      <c r="A23" s="15" t="s">
        <v>0</v>
      </c>
      <c r="B23" s="21" t="s">
        <v>1</v>
      </c>
      <c r="C23" s="109" t="s">
        <v>17</v>
      </c>
      <c r="D23" s="110"/>
      <c r="E23" s="110"/>
      <c r="F23" s="110"/>
      <c r="G23" s="111"/>
      <c r="H23" s="109" t="s">
        <v>34</v>
      </c>
      <c r="I23" s="110"/>
      <c r="J23" s="111"/>
      <c r="K23" s="76" t="s">
        <v>39</v>
      </c>
    </row>
    <row r="24" spans="1:11" ht="13.05" customHeight="1" x14ac:dyDescent="0.45">
      <c r="A24" s="79">
        <v>2</v>
      </c>
      <c r="B24" s="81" t="s">
        <v>53</v>
      </c>
      <c r="C24" s="22" t="s">
        <v>26</v>
      </c>
      <c r="D24" s="6" t="s">
        <v>27</v>
      </c>
      <c r="E24" s="83" t="s">
        <v>28</v>
      </c>
      <c r="F24" s="83"/>
      <c r="G24" s="84" t="s">
        <v>29</v>
      </c>
      <c r="H24" s="22" t="s">
        <v>36</v>
      </c>
      <c r="I24" s="86" t="s">
        <v>38</v>
      </c>
      <c r="J24" s="84" t="s">
        <v>35</v>
      </c>
      <c r="K24" s="77"/>
    </row>
    <row r="25" spans="1:11" ht="13.05" customHeight="1" thickBot="1" x14ac:dyDescent="0.5">
      <c r="A25" s="80"/>
      <c r="B25" s="82"/>
      <c r="C25" s="36" t="s">
        <v>30</v>
      </c>
      <c r="D25" s="37" t="s">
        <v>31</v>
      </c>
      <c r="E25" s="37" t="s">
        <v>32</v>
      </c>
      <c r="F25" s="37" t="s">
        <v>33</v>
      </c>
      <c r="G25" s="85"/>
      <c r="H25" s="36" t="s">
        <v>37</v>
      </c>
      <c r="I25" s="87"/>
      <c r="J25" s="88"/>
      <c r="K25" s="78"/>
    </row>
    <row r="26" spans="1:11" ht="13.05" customHeight="1" thickTop="1" x14ac:dyDescent="0.45">
      <c r="A26" s="89" t="s">
        <v>40</v>
      </c>
      <c r="B26" s="90"/>
      <c r="C26" s="31">
        <v>6</v>
      </c>
      <c r="D26" s="32">
        <v>100</v>
      </c>
      <c r="E26" s="33">
        <f>$E$3</f>
        <v>0</v>
      </c>
      <c r="F26" s="39" t="s">
        <v>12</v>
      </c>
      <c r="G26" s="34">
        <f>INT(C26*(185-D26)/100*E26)*12</f>
        <v>0</v>
      </c>
      <c r="H26" s="91"/>
      <c r="I26" s="92"/>
      <c r="J26" s="93"/>
      <c r="K26" s="35">
        <f>G26</f>
        <v>0</v>
      </c>
    </row>
    <row r="27" spans="1:11" ht="13.05" customHeight="1" x14ac:dyDescent="0.45">
      <c r="A27" s="94" t="s">
        <v>41</v>
      </c>
      <c r="B27" s="95"/>
      <c r="C27" s="96"/>
      <c r="D27" s="97"/>
      <c r="E27" s="97"/>
      <c r="F27" s="97"/>
      <c r="G27" s="98"/>
      <c r="H27" s="28">
        <v>9934</v>
      </c>
      <c r="I27" s="11">
        <f>$E$5</f>
        <v>0</v>
      </c>
      <c r="J27" s="16">
        <f>INT(H27*I27)</f>
        <v>0</v>
      </c>
      <c r="K27" s="24">
        <f>J27</f>
        <v>0</v>
      </c>
    </row>
    <row r="28" spans="1:11" ht="13.05" customHeight="1" x14ac:dyDescent="0.45">
      <c r="A28" s="94" t="s">
        <v>42</v>
      </c>
      <c r="B28" s="95"/>
      <c r="C28" s="96"/>
      <c r="D28" s="97"/>
      <c r="E28" s="97"/>
      <c r="F28" s="97"/>
      <c r="G28" s="98"/>
      <c r="H28" s="28">
        <v>3500</v>
      </c>
      <c r="I28" s="11">
        <f>$E$6</f>
        <v>0</v>
      </c>
      <c r="J28" s="16">
        <f t="shared" ref="J28:J30" si="5">INT(H28*I28)</f>
        <v>0</v>
      </c>
      <c r="K28" s="24">
        <f t="shared" ref="K28:K30" si="6">J28</f>
        <v>0</v>
      </c>
    </row>
    <row r="29" spans="1:11" ht="13.05" customHeight="1" x14ac:dyDescent="0.45">
      <c r="A29" s="94" t="s">
        <v>43</v>
      </c>
      <c r="B29" s="95"/>
      <c r="C29" s="96"/>
      <c r="D29" s="97"/>
      <c r="E29" s="97"/>
      <c r="F29" s="97"/>
      <c r="G29" s="98"/>
      <c r="H29" s="28">
        <v>803</v>
      </c>
      <c r="I29" s="11">
        <f>$E$7</f>
        <v>0</v>
      </c>
      <c r="J29" s="16">
        <f t="shared" si="5"/>
        <v>0</v>
      </c>
      <c r="K29" s="24">
        <f t="shared" si="6"/>
        <v>0</v>
      </c>
    </row>
    <row r="30" spans="1:11" ht="13.05" customHeight="1" thickBot="1" x14ac:dyDescent="0.5">
      <c r="A30" s="102" t="s">
        <v>44</v>
      </c>
      <c r="B30" s="103"/>
      <c r="C30" s="99"/>
      <c r="D30" s="100"/>
      <c r="E30" s="100"/>
      <c r="F30" s="100"/>
      <c r="G30" s="101"/>
      <c r="H30" s="29">
        <v>316</v>
      </c>
      <c r="I30" s="13">
        <f>$E$8</f>
        <v>0</v>
      </c>
      <c r="J30" s="17">
        <f t="shared" si="5"/>
        <v>0</v>
      </c>
      <c r="K30" s="25">
        <f t="shared" si="6"/>
        <v>0</v>
      </c>
    </row>
    <row r="31" spans="1:11" ht="13.05" customHeight="1" thickTop="1" x14ac:dyDescent="0.45">
      <c r="A31" s="106" t="s">
        <v>45</v>
      </c>
      <c r="B31" s="107"/>
      <c r="C31" s="23">
        <f>C26</f>
        <v>6</v>
      </c>
      <c r="D31" s="10">
        <f>D26</f>
        <v>100</v>
      </c>
      <c r="E31" s="14">
        <f>$E$3</f>
        <v>0</v>
      </c>
      <c r="F31" s="40" t="s">
        <v>12</v>
      </c>
      <c r="G31" s="18">
        <f>INT(C31*(185-D31)/100*E31)*12</f>
        <v>0</v>
      </c>
      <c r="H31" s="123"/>
      <c r="I31" s="124"/>
      <c r="J31" s="125"/>
      <c r="K31" s="26">
        <f>G31</f>
        <v>0</v>
      </c>
    </row>
    <row r="32" spans="1:11" ht="13.05" customHeight="1" x14ac:dyDescent="0.45">
      <c r="A32" s="94" t="s">
        <v>46</v>
      </c>
      <c r="B32" s="95"/>
      <c r="C32" s="96"/>
      <c r="D32" s="97"/>
      <c r="E32" s="97"/>
      <c r="F32" s="97"/>
      <c r="G32" s="98"/>
      <c r="H32" s="28">
        <v>9919</v>
      </c>
      <c r="I32" s="11">
        <f>$E$5</f>
        <v>0</v>
      </c>
      <c r="J32" s="16">
        <f>INT(H32*I32)</f>
        <v>0</v>
      </c>
      <c r="K32" s="24">
        <f>J32</f>
        <v>0</v>
      </c>
    </row>
    <row r="33" spans="1:11" ht="13.05" customHeight="1" x14ac:dyDescent="0.45">
      <c r="A33" s="94" t="s">
        <v>47</v>
      </c>
      <c r="B33" s="95"/>
      <c r="C33" s="96"/>
      <c r="D33" s="97"/>
      <c r="E33" s="97"/>
      <c r="F33" s="97"/>
      <c r="G33" s="98"/>
      <c r="H33" s="28">
        <v>3500</v>
      </c>
      <c r="I33" s="11">
        <f>$E$6</f>
        <v>0</v>
      </c>
      <c r="J33" s="16">
        <f t="shared" ref="J33:J35" si="7">INT(H33*I33)</f>
        <v>0</v>
      </c>
      <c r="K33" s="24">
        <f t="shared" ref="K33:K35" si="8">J33</f>
        <v>0</v>
      </c>
    </row>
    <row r="34" spans="1:11" ht="13.05" customHeight="1" x14ac:dyDescent="0.45">
      <c r="A34" s="94" t="s">
        <v>48</v>
      </c>
      <c r="B34" s="95"/>
      <c r="C34" s="96"/>
      <c r="D34" s="97"/>
      <c r="E34" s="97"/>
      <c r="F34" s="97"/>
      <c r="G34" s="98"/>
      <c r="H34" s="28">
        <v>818</v>
      </c>
      <c r="I34" s="11">
        <f>$E$7</f>
        <v>0</v>
      </c>
      <c r="J34" s="16">
        <f t="shared" si="7"/>
        <v>0</v>
      </c>
      <c r="K34" s="24">
        <f t="shared" si="8"/>
        <v>0</v>
      </c>
    </row>
    <row r="35" spans="1:11" ht="13.05" customHeight="1" thickBot="1" x14ac:dyDescent="0.5">
      <c r="A35" s="74" t="s">
        <v>49</v>
      </c>
      <c r="B35" s="126"/>
      <c r="C35" s="112"/>
      <c r="D35" s="113"/>
      <c r="E35" s="113"/>
      <c r="F35" s="113"/>
      <c r="G35" s="114"/>
      <c r="H35" s="30">
        <v>316</v>
      </c>
      <c r="I35" s="19">
        <f>$E$8</f>
        <v>0</v>
      </c>
      <c r="J35" s="20">
        <f t="shared" si="7"/>
        <v>0</v>
      </c>
      <c r="K35" s="27">
        <f t="shared" si="8"/>
        <v>0</v>
      </c>
    </row>
    <row r="36" spans="1:11" ht="13.05" customHeight="1" thickTop="1" thickBot="1" x14ac:dyDescent="0.5">
      <c r="J36" s="12" t="s">
        <v>50</v>
      </c>
      <c r="K36" s="38">
        <f>SUM(K26:K35)</f>
        <v>0</v>
      </c>
    </row>
    <row r="37" spans="1:11" ht="13.05" customHeight="1" thickTop="1" thickBot="1" x14ac:dyDescent="0.5">
      <c r="J37" s="12" t="s">
        <v>51</v>
      </c>
      <c r="K37" s="38">
        <f>K36-K38</f>
        <v>0</v>
      </c>
    </row>
    <row r="38" spans="1:11" ht="13.05" customHeight="1" thickTop="1" thickBot="1" x14ac:dyDescent="0.5">
      <c r="J38" s="12" t="s">
        <v>34</v>
      </c>
      <c r="K38" s="38">
        <f>ROUNDUP(K36/1.1,0)</f>
        <v>0</v>
      </c>
    </row>
    <row r="39" spans="1:11" ht="13.05" customHeight="1" thickTop="1" thickBot="1" x14ac:dyDescent="0.5"/>
    <row r="40" spans="1:11" ht="13.05" customHeight="1" thickTop="1" x14ac:dyDescent="0.45">
      <c r="A40" s="15" t="s">
        <v>0</v>
      </c>
      <c r="B40" s="21" t="s">
        <v>1</v>
      </c>
      <c r="C40" s="109" t="s">
        <v>17</v>
      </c>
      <c r="D40" s="110"/>
      <c r="E40" s="110"/>
      <c r="F40" s="110"/>
      <c r="G40" s="111"/>
      <c r="H40" s="109" t="s">
        <v>34</v>
      </c>
      <c r="I40" s="110"/>
      <c r="J40" s="111"/>
      <c r="K40" s="76" t="s">
        <v>39</v>
      </c>
    </row>
    <row r="41" spans="1:11" ht="13.05" customHeight="1" x14ac:dyDescent="0.45">
      <c r="A41" s="79">
        <v>5</v>
      </c>
      <c r="B41" s="81" t="s">
        <v>54</v>
      </c>
      <c r="C41" s="22" t="s">
        <v>26</v>
      </c>
      <c r="D41" s="6" t="s">
        <v>27</v>
      </c>
      <c r="E41" s="83" t="s">
        <v>28</v>
      </c>
      <c r="F41" s="83"/>
      <c r="G41" s="84" t="s">
        <v>29</v>
      </c>
      <c r="H41" s="22" t="s">
        <v>36</v>
      </c>
      <c r="I41" s="86" t="s">
        <v>38</v>
      </c>
      <c r="J41" s="84" t="s">
        <v>35</v>
      </c>
      <c r="K41" s="77"/>
    </row>
    <row r="42" spans="1:11" ht="13.05" customHeight="1" thickBot="1" x14ac:dyDescent="0.5">
      <c r="A42" s="80"/>
      <c r="B42" s="82"/>
      <c r="C42" s="36" t="s">
        <v>30</v>
      </c>
      <c r="D42" s="37" t="s">
        <v>31</v>
      </c>
      <c r="E42" s="37" t="s">
        <v>32</v>
      </c>
      <c r="F42" s="37" t="s">
        <v>33</v>
      </c>
      <c r="G42" s="85"/>
      <c r="H42" s="36" t="s">
        <v>37</v>
      </c>
      <c r="I42" s="87"/>
      <c r="J42" s="88"/>
      <c r="K42" s="78"/>
    </row>
    <row r="43" spans="1:11" ht="13.05" customHeight="1" thickTop="1" x14ac:dyDescent="0.45">
      <c r="A43" s="89" t="s">
        <v>40</v>
      </c>
      <c r="B43" s="90"/>
      <c r="C43" s="31">
        <v>96</v>
      </c>
      <c r="D43" s="32">
        <v>100</v>
      </c>
      <c r="E43" s="33">
        <f>$E$3</f>
        <v>0</v>
      </c>
      <c r="F43" s="39" t="s">
        <v>12</v>
      </c>
      <c r="G43" s="34">
        <f>INT(C43*(185-D43)/100*E43)*12</f>
        <v>0</v>
      </c>
      <c r="H43" s="91"/>
      <c r="I43" s="92"/>
      <c r="J43" s="93"/>
      <c r="K43" s="35">
        <f>G43</f>
        <v>0</v>
      </c>
    </row>
    <row r="44" spans="1:11" ht="13.05" customHeight="1" x14ac:dyDescent="0.45">
      <c r="A44" s="94" t="s">
        <v>41</v>
      </c>
      <c r="B44" s="95"/>
      <c r="C44" s="96"/>
      <c r="D44" s="97"/>
      <c r="E44" s="97"/>
      <c r="F44" s="97"/>
      <c r="G44" s="98"/>
      <c r="H44" s="28">
        <v>88723</v>
      </c>
      <c r="I44" s="11">
        <f>$E$5</f>
        <v>0</v>
      </c>
      <c r="J44" s="16">
        <f>INT(H44*I44)</f>
        <v>0</v>
      </c>
      <c r="K44" s="24">
        <f>J44</f>
        <v>0</v>
      </c>
    </row>
    <row r="45" spans="1:11" ht="13.05" customHeight="1" x14ac:dyDescent="0.45">
      <c r="A45" s="94" t="s">
        <v>42</v>
      </c>
      <c r="B45" s="95"/>
      <c r="C45" s="96"/>
      <c r="D45" s="97"/>
      <c r="E45" s="97"/>
      <c r="F45" s="97"/>
      <c r="G45" s="98"/>
      <c r="H45" s="28">
        <v>47978</v>
      </c>
      <c r="I45" s="11">
        <f>$E$6</f>
        <v>0</v>
      </c>
      <c r="J45" s="16">
        <f t="shared" ref="J45:J47" si="9">INT(H45*I45)</f>
        <v>0</v>
      </c>
      <c r="K45" s="24">
        <f t="shared" ref="K45:K47" si="10">J45</f>
        <v>0</v>
      </c>
    </row>
    <row r="46" spans="1:11" ht="13.05" customHeight="1" x14ac:dyDescent="0.45">
      <c r="A46" s="94" t="s">
        <v>43</v>
      </c>
      <c r="B46" s="95"/>
      <c r="C46" s="96"/>
      <c r="D46" s="97"/>
      <c r="E46" s="97"/>
      <c r="F46" s="97"/>
      <c r="G46" s="98"/>
      <c r="H46" s="28">
        <v>14271</v>
      </c>
      <c r="I46" s="11">
        <f>$E$7</f>
        <v>0</v>
      </c>
      <c r="J46" s="16">
        <f t="shared" si="9"/>
        <v>0</v>
      </c>
      <c r="K46" s="24">
        <f t="shared" si="10"/>
        <v>0</v>
      </c>
    </row>
    <row r="47" spans="1:11" ht="13.05" customHeight="1" thickBot="1" x14ac:dyDescent="0.5">
      <c r="A47" s="102" t="s">
        <v>44</v>
      </c>
      <c r="B47" s="103"/>
      <c r="C47" s="99"/>
      <c r="D47" s="100"/>
      <c r="E47" s="100"/>
      <c r="F47" s="100"/>
      <c r="G47" s="101"/>
      <c r="H47" s="29">
        <v>9859</v>
      </c>
      <c r="I47" s="13">
        <f>$E$8</f>
        <v>0</v>
      </c>
      <c r="J47" s="17">
        <f t="shared" si="9"/>
        <v>0</v>
      </c>
      <c r="K47" s="25">
        <f t="shared" si="10"/>
        <v>0</v>
      </c>
    </row>
    <row r="48" spans="1:11" ht="13.05" customHeight="1" thickTop="1" x14ac:dyDescent="0.45">
      <c r="A48" s="106" t="s">
        <v>45</v>
      </c>
      <c r="B48" s="107"/>
      <c r="C48" s="23">
        <f>C43</f>
        <v>96</v>
      </c>
      <c r="D48" s="10">
        <f>D43</f>
        <v>100</v>
      </c>
      <c r="E48" s="14">
        <f>$E$3</f>
        <v>0</v>
      </c>
      <c r="F48" s="40" t="s">
        <v>12</v>
      </c>
      <c r="G48" s="18">
        <f>INT(C48*(185-D48)/100*E48)*12</f>
        <v>0</v>
      </c>
      <c r="H48" s="123"/>
      <c r="I48" s="124"/>
      <c r="J48" s="125"/>
      <c r="K48" s="26">
        <f>G48</f>
        <v>0</v>
      </c>
    </row>
    <row r="49" spans="1:11" ht="13.05" customHeight="1" x14ac:dyDescent="0.45">
      <c r="A49" s="94" t="s">
        <v>46</v>
      </c>
      <c r="B49" s="95"/>
      <c r="C49" s="96"/>
      <c r="D49" s="97"/>
      <c r="E49" s="97"/>
      <c r="F49" s="97"/>
      <c r="G49" s="98"/>
      <c r="H49" s="28">
        <v>88382</v>
      </c>
      <c r="I49" s="11">
        <f>$E$5</f>
        <v>0</v>
      </c>
      <c r="J49" s="16">
        <f>INT(H49*I49)</f>
        <v>0</v>
      </c>
      <c r="K49" s="24">
        <f>J49</f>
        <v>0</v>
      </c>
    </row>
    <row r="50" spans="1:11" ht="13.05" customHeight="1" x14ac:dyDescent="0.45">
      <c r="A50" s="94" t="s">
        <v>47</v>
      </c>
      <c r="B50" s="95"/>
      <c r="C50" s="96"/>
      <c r="D50" s="97"/>
      <c r="E50" s="97"/>
      <c r="F50" s="97"/>
      <c r="G50" s="98"/>
      <c r="H50" s="28">
        <v>48026</v>
      </c>
      <c r="I50" s="11">
        <f>$E$6</f>
        <v>0</v>
      </c>
      <c r="J50" s="16">
        <f t="shared" ref="J50:J52" si="11">INT(H50*I50)</f>
        <v>0</v>
      </c>
      <c r="K50" s="24">
        <f t="shared" ref="K50:K52" si="12">J50</f>
        <v>0</v>
      </c>
    </row>
    <row r="51" spans="1:11" ht="13.05" customHeight="1" x14ac:dyDescent="0.45">
      <c r="A51" s="94" t="s">
        <v>48</v>
      </c>
      <c r="B51" s="95"/>
      <c r="C51" s="96"/>
      <c r="D51" s="97"/>
      <c r="E51" s="97"/>
      <c r="F51" s="97"/>
      <c r="G51" s="98"/>
      <c r="H51" s="28">
        <v>14612</v>
      </c>
      <c r="I51" s="11">
        <f>$E$7</f>
        <v>0</v>
      </c>
      <c r="J51" s="16">
        <f t="shared" si="11"/>
        <v>0</v>
      </c>
      <c r="K51" s="24">
        <f t="shared" si="12"/>
        <v>0</v>
      </c>
    </row>
    <row r="52" spans="1:11" ht="13.05" customHeight="1" thickBot="1" x14ac:dyDescent="0.5">
      <c r="A52" s="74" t="s">
        <v>49</v>
      </c>
      <c r="B52" s="126"/>
      <c r="C52" s="112"/>
      <c r="D52" s="113"/>
      <c r="E52" s="113"/>
      <c r="F52" s="113"/>
      <c r="G52" s="114"/>
      <c r="H52" s="30">
        <v>9811</v>
      </c>
      <c r="I52" s="19">
        <f>$E$8</f>
        <v>0</v>
      </c>
      <c r="J52" s="20">
        <f t="shared" si="11"/>
        <v>0</v>
      </c>
      <c r="K52" s="27">
        <f t="shared" si="12"/>
        <v>0</v>
      </c>
    </row>
    <row r="53" spans="1:11" ht="13.05" customHeight="1" thickTop="1" thickBot="1" x14ac:dyDescent="0.5">
      <c r="J53" s="12" t="s">
        <v>50</v>
      </c>
      <c r="K53" s="38">
        <f>SUM(K43:K52)</f>
        <v>0</v>
      </c>
    </row>
    <row r="54" spans="1:11" ht="13.05" customHeight="1" thickTop="1" thickBot="1" x14ac:dyDescent="0.5">
      <c r="J54" s="12" t="s">
        <v>51</v>
      </c>
      <c r="K54" s="38">
        <f>K53-K55</f>
        <v>0</v>
      </c>
    </row>
    <row r="55" spans="1:11" ht="13.05" customHeight="1" thickTop="1" thickBot="1" x14ac:dyDescent="0.5">
      <c r="J55" s="12" t="s">
        <v>34</v>
      </c>
      <c r="K55" s="38">
        <f>ROUNDUP(K53/1.1,0)</f>
        <v>0</v>
      </c>
    </row>
    <row r="56" spans="1:11" ht="13.05" customHeight="1" thickTop="1" thickBot="1" x14ac:dyDescent="0.5"/>
    <row r="57" spans="1:11" ht="13.05" customHeight="1" thickTop="1" x14ac:dyDescent="0.45">
      <c r="A57" s="15" t="s">
        <v>0</v>
      </c>
      <c r="B57" s="21" t="s">
        <v>1</v>
      </c>
      <c r="C57" s="109" t="s">
        <v>17</v>
      </c>
      <c r="D57" s="110"/>
      <c r="E57" s="110"/>
      <c r="F57" s="110"/>
      <c r="G57" s="111"/>
      <c r="H57" s="109" t="s">
        <v>34</v>
      </c>
      <c r="I57" s="110"/>
      <c r="J57" s="111"/>
      <c r="K57" s="76" t="s">
        <v>39</v>
      </c>
    </row>
    <row r="58" spans="1:11" ht="13.05" customHeight="1" x14ac:dyDescent="0.45">
      <c r="A58" s="79">
        <v>22</v>
      </c>
      <c r="B58" s="81" t="s">
        <v>13</v>
      </c>
      <c r="C58" s="22" t="s">
        <v>26</v>
      </c>
      <c r="D58" s="6" t="s">
        <v>27</v>
      </c>
      <c r="E58" s="83" t="s">
        <v>28</v>
      </c>
      <c r="F58" s="83"/>
      <c r="G58" s="84" t="s">
        <v>29</v>
      </c>
      <c r="H58" s="22" t="s">
        <v>36</v>
      </c>
      <c r="I58" s="86" t="s">
        <v>38</v>
      </c>
      <c r="J58" s="84" t="s">
        <v>35</v>
      </c>
      <c r="K58" s="77"/>
    </row>
    <row r="59" spans="1:11" ht="13.05" customHeight="1" thickBot="1" x14ac:dyDescent="0.5">
      <c r="A59" s="80"/>
      <c r="B59" s="82"/>
      <c r="C59" s="36" t="s">
        <v>30</v>
      </c>
      <c r="D59" s="37" t="s">
        <v>31</v>
      </c>
      <c r="E59" s="37" t="s">
        <v>32</v>
      </c>
      <c r="F59" s="37" t="s">
        <v>33</v>
      </c>
      <c r="G59" s="85"/>
      <c r="H59" s="36" t="s">
        <v>37</v>
      </c>
      <c r="I59" s="87"/>
      <c r="J59" s="88"/>
      <c r="K59" s="78"/>
    </row>
    <row r="60" spans="1:11" ht="13.05" customHeight="1" thickTop="1" x14ac:dyDescent="0.45">
      <c r="A60" s="89" t="s">
        <v>40</v>
      </c>
      <c r="B60" s="90"/>
      <c r="C60" s="31">
        <v>30</v>
      </c>
      <c r="D60" s="32">
        <v>100</v>
      </c>
      <c r="E60" s="33">
        <f>$E$3</f>
        <v>0</v>
      </c>
      <c r="F60" s="39" t="s">
        <v>12</v>
      </c>
      <c r="G60" s="34">
        <f>INT(C60*(185-D60)/100*E60)*12</f>
        <v>0</v>
      </c>
      <c r="H60" s="91"/>
      <c r="I60" s="92"/>
      <c r="J60" s="93"/>
      <c r="K60" s="35">
        <f>G60</f>
        <v>0</v>
      </c>
    </row>
    <row r="61" spans="1:11" ht="13.05" customHeight="1" x14ac:dyDescent="0.45">
      <c r="A61" s="94" t="s">
        <v>41</v>
      </c>
      <c r="B61" s="95"/>
      <c r="C61" s="96"/>
      <c r="D61" s="97"/>
      <c r="E61" s="97"/>
      <c r="F61" s="97"/>
      <c r="G61" s="98"/>
      <c r="H61" s="28">
        <v>20219</v>
      </c>
      <c r="I61" s="11">
        <f>$E$5</f>
        <v>0</v>
      </c>
      <c r="J61" s="16">
        <f>INT(H61*I61)</f>
        <v>0</v>
      </c>
      <c r="K61" s="24">
        <f>J61</f>
        <v>0</v>
      </c>
    </row>
    <row r="62" spans="1:11" ht="13.05" customHeight="1" x14ac:dyDescent="0.45">
      <c r="A62" s="94" t="s">
        <v>42</v>
      </c>
      <c r="B62" s="95"/>
      <c r="C62" s="96"/>
      <c r="D62" s="97"/>
      <c r="E62" s="97"/>
      <c r="F62" s="97"/>
      <c r="G62" s="98"/>
      <c r="H62" s="28">
        <v>8141</v>
      </c>
      <c r="I62" s="11">
        <f>$E$6</f>
        <v>0</v>
      </c>
      <c r="J62" s="16">
        <f t="shared" ref="J62:J64" si="13">INT(H62*I62)</f>
        <v>0</v>
      </c>
      <c r="K62" s="24">
        <f t="shared" ref="K62:K64" si="14">J62</f>
        <v>0</v>
      </c>
    </row>
    <row r="63" spans="1:11" ht="13.05" customHeight="1" x14ac:dyDescent="0.45">
      <c r="A63" s="94" t="s">
        <v>43</v>
      </c>
      <c r="B63" s="95"/>
      <c r="C63" s="96"/>
      <c r="D63" s="97"/>
      <c r="E63" s="97"/>
      <c r="F63" s="97"/>
      <c r="G63" s="98"/>
      <c r="H63" s="28">
        <v>5868</v>
      </c>
      <c r="I63" s="11">
        <f>$E$7</f>
        <v>0</v>
      </c>
      <c r="J63" s="16">
        <f t="shared" si="13"/>
        <v>0</v>
      </c>
      <c r="K63" s="24">
        <f t="shared" si="14"/>
        <v>0</v>
      </c>
    </row>
    <row r="64" spans="1:11" ht="13.05" customHeight="1" thickBot="1" x14ac:dyDescent="0.5">
      <c r="A64" s="102" t="s">
        <v>44</v>
      </c>
      <c r="B64" s="103"/>
      <c r="C64" s="99"/>
      <c r="D64" s="100"/>
      <c r="E64" s="100"/>
      <c r="F64" s="100"/>
      <c r="G64" s="101"/>
      <c r="H64" s="29">
        <v>2985</v>
      </c>
      <c r="I64" s="13">
        <f>$E$8</f>
        <v>0</v>
      </c>
      <c r="J64" s="17">
        <f t="shared" si="13"/>
        <v>0</v>
      </c>
      <c r="K64" s="25">
        <f t="shared" si="14"/>
        <v>0</v>
      </c>
    </row>
    <row r="65" spans="1:11" ht="13.05" customHeight="1" thickTop="1" x14ac:dyDescent="0.45">
      <c r="A65" s="106" t="s">
        <v>45</v>
      </c>
      <c r="B65" s="107"/>
      <c r="C65" s="23">
        <f>C60</f>
        <v>30</v>
      </c>
      <c r="D65" s="10">
        <f>D60</f>
        <v>100</v>
      </c>
      <c r="E65" s="14">
        <f>$E$3</f>
        <v>0</v>
      </c>
      <c r="F65" s="40" t="s">
        <v>12</v>
      </c>
      <c r="G65" s="18">
        <f>INT(C65*(185-D65)/100*E65)*12</f>
        <v>0</v>
      </c>
      <c r="H65" s="123"/>
      <c r="I65" s="124"/>
      <c r="J65" s="125"/>
      <c r="K65" s="26">
        <f>G65</f>
        <v>0</v>
      </c>
    </row>
    <row r="66" spans="1:11" ht="13.05" customHeight="1" x14ac:dyDescent="0.45">
      <c r="A66" s="94" t="s">
        <v>46</v>
      </c>
      <c r="B66" s="95"/>
      <c r="C66" s="96"/>
      <c r="D66" s="97"/>
      <c r="E66" s="97"/>
      <c r="F66" s="97"/>
      <c r="G66" s="98"/>
      <c r="H66" s="28">
        <v>19974</v>
      </c>
      <c r="I66" s="11">
        <f>$E$5</f>
        <v>0</v>
      </c>
      <c r="J66" s="16">
        <f>INT(H66*I66)</f>
        <v>0</v>
      </c>
      <c r="K66" s="24">
        <f>J66</f>
        <v>0</v>
      </c>
    </row>
    <row r="67" spans="1:11" ht="13.05" customHeight="1" x14ac:dyDescent="0.45">
      <c r="A67" s="94" t="s">
        <v>47</v>
      </c>
      <c r="B67" s="95"/>
      <c r="C67" s="96"/>
      <c r="D67" s="97"/>
      <c r="E67" s="97"/>
      <c r="F67" s="97"/>
      <c r="G67" s="98"/>
      <c r="H67" s="28">
        <v>8149</v>
      </c>
      <c r="I67" s="11">
        <f>$E$6</f>
        <v>0</v>
      </c>
      <c r="J67" s="16">
        <f t="shared" ref="J67:J69" si="15">INT(H67*I67)</f>
        <v>0</v>
      </c>
      <c r="K67" s="24">
        <f t="shared" ref="K67:K69" si="16">J67</f>
        <v>0</v>
      </c>
    </row>
    <row r="68" spans="1:11" ht="13.05" customHeight="1" x14ac:dyDescent="0.45">
      <c r="A68" s="94" t="s">
        <v>48</v>
      </c>
      <c r="B68" s="95"/>
      <c r="C68" s="96"/>
      <c r="D68" s="97"/>
      <c r="E68" s="97"/>
      <c r="F68" s="97"/>
      <c r="G68" s="98"/>
      <c r="H68" s="28">
        <v>6113</v>
      </c>
      <c r="I68" s="11">
        <f>$E$7</f>
        <v>0</v>
      </c>
      <c r="J68" s="16">
        <f t="shared" si="15"/>
        <v>0</v>
      </c>
      <c r="K68" s="24">
        <f t="shared" si="16"/>
        <v>0</v>
      </c>
    </row>
    <row r="69" spans="1:11" ht="13.05" customHeight="1" thickBot="1" x14ac:dyDescent="0.5">
      <c r="A69" s="74" t="s">
        <v>49</v>
      </c>
      <c r="B69" s="126"/>
      <c r="C69" s="112"/>
      <c r="D69" s="113"/>
      <c r="E69" s="113"/>
      <c r="F69" s="113"/>
      <c r="G69" s="114"/>
      <c r="H69" s="30">
        <v>2977</v>
      </c>
      <c r="I69" s="19">
        <f>$E$8</f>
        <v>0</v>
      </c>
      <c r="J69" s="20">
        <f t="shared" si="15"/>
        <v>0</v>
      </c>
      <c r="K69" s="27">
        <f t="shared" si="16"/>
        <v>0</v>
      </c>
    </row>
    <row r="70" spans="1:11" ht="13.05" customHeight="1" thickTop="1" thickBot="1" x14ac:dyDescent="0.5">
      <c r="J70" s="12" t="s">
        <v>50</v>
      </c>
      <c r="K70" s="38">
        <f>SUM(K60:K69)</f>
        <v>0</v>
      </c>
    </row>
    <row r="71" spans="1:11" ht="13.05" customHeight="1" thickTop="1" thickBot="1" x14ac:dyDescent="0.5">
      <c r="J71" s="12" t="s">
        <v>51</v>
      </c>
      <c r="K71" s="38">
        <f>K70-K72</f>
        <v>0</v>
      </c>
    </row>
    <row r="72" spans="1:11" ht="13.05" customHeight="1" thickTop="1" thickBot="1" x14ac:dyDescent="0.5">
      <c r="J72" s="12" t="s">
        <v>34</v>
      </c>
      <c r="K72" s="38">
        <f>ROUNDUP(K70/1.1,0)</f>
        <v>0</v>
      </c>
    </row>
    <row r="73" spans="1:11" ht="13.05" customHeight="1" thickTop="1" thickBot="1" x14ac:dyDescent="0.5"/>
    <row r="74" spans="1:11" ht="13.05" customHeight="1" thickTop="1" x14ac:dyDescent="0.45">
      <c r="A74" s="15" t="s">
        <v>0</v>
      </c>
      <c r="B74" s="21" t="s">
        <v>1</v>
      </c>
      <c r="C74" s="109" t="s">
        <v>17</v>
      </c>
      <c r="D74" s="110"/>
      <c r="E74" s="110"/>
      <c r="F74" s="110"/>
      <c r="G74" s="111"/>
      <c r="H74" s="109" t="s">
        <v>34</v>
      </c>
      <c r="I74" s="110"/>
      <c r="J74" s="111"/>
      <c r="K74" s="76" t="s">
        <v>39</v>
      </c>
    </row>
    <row r="75" spans="1:11" ht="13.05" customHeight="1" x14ac:dyDescent="0.45">
      <c r="A75" s="79">
        <v>74</v>
      </c>
      <c r="B75" s="81" t="s">
        <v>58</v>
      </c>
      <c r="C75" s="22" t="s">
        <v>26</v>
      </c>
      <c r="D75" s="6" t="s">
        <v>27</v>
      </c>
      <c r="E75" s="83" t="s">
        <v>28</v>
      </c>
      <c r="F75" s="83"/>
      <c r="G75" s="84" t="s">
        <v>29</v>
      </c>
      <c r="H75" s="22" t="s">
        <v>36</v>
      </c>
      <c r="I75" s="86" t="s">
        <v>38</v>
      </c>
      <c r="J75" s="84" t="s">
        <v>35</v>
      </c>
      <c r="K75" s="77"/>
    </row>
    <row r="76" spans="1:11" ht="13.05" customHeight="1" thickBot="1" x14ac:dyDescent="0.5">
      <c r="A76" s="80"/>
      <c r="B76" s="82"/>
      <c r="C76" s="36" t="s">
        <v>30</v>
      </c>
      <c r="D76" s="37" t="s">
        <v>31</v>
      </c>
      <c r="E76" s="37" t="s">
        <v>32</v>
      </c>
      <c r="F76" s="37" t="s">
        <v>33</v>
      </c>
      <c r="G76" s="85"/>
      <c r="H76" s="36" t="s">
        <v>37</v>
      </c>
      <c r="I76" s="87"/>
      <c r="J76" s="88"/>
      <c r="K76" s="78"/>
    </row>
    <row r="77" spans="1:11" ht="13.05" customHeight="1" thickTop="1" x14ac:dyDescent="0.45">
      <c r="A77" s="89" t="s">
        <v>40</v>
      </c>
      <c r="B77" s="90"/>
      <c r="C77" s="31">
        <v>21</v>
      </c>
      <c r="D77" s="32">
        <v>100</v>
      </c>
      <c r="E77" s="33">
        <f>$E$3</f>
        <v>0</v>
      </c>
      <c r="F77" s="39" t="s">
        <v>12</v>
      </c>
      <c r="G77" s="34">
        <f>INT(C77*(185-D77)/100*E77)*12</f>
        <v>0</v>
      </c>
      <c r="H77" s="91"/>
      <c r="I77" s="92"/>
      <c r="J77" s="93"/>
      <c r="K77" s="35">
        <f>G77</f>
        <v>0</v>
      </c>
    </row>
    <row r="78" spans="1:11" ht="13.05" customHeight="1" x14ac:dyDescent="0.45">
      <c r="A78" s="94" t="s">
        <v>41</v>
      </c>
      <c r="B78" s="95"/>
      <c r="C78" s="96"/>
      <c r="D78" s="97"/>
      <c r="E78" s="97"/>
      <c r="F78" s="97"/>
      <c r="G78" s="98"/>
      <c r="H78" s="28">
        <v>28890</v>
      </c>
      <c r="I78" s="11">
        <f>$E$5</f>
        <v>0</v>
      </c>
      <c r="J78" s="16">
        <f>INT(H78*I78)</f>
        <v>0</v>
      </c>
      <c r="K78" s="24">
        <f>J78</f>
        <v>0</v>
      </c>
    </row>
    <row r="79" spans="1:11" ht="13.05" customHeight="1" x14ac:dyDescent="0.45">
      <c r="A79" s="94" t="s">
        <v>42</v>
      </c>
      <c r="B79" s="95"/>
      <c r="C79" s="96"/>
      <c r="D79" s="97"/>
      <c r="E79" s="97"/>
      <c r="F79" s="97"/>
      <c r="G79" s="98"/>
      <c r="H79" s="28">
        <v>12754</v>
      </c>
      <c r="I79" s="11">
        <f>$E$6</f>
        <v>0</v>
      </c>
      <c r="J79" s="16">
        <f t="shared" ref="J79:J81" si="17">INT(H79*I79)</f>
        <v>0</v>
      </c>
      <c r="K79" s="24">
        <f t="shared" ref="K79:K81" si="18">J79</f>
        <v>0</v>
      </c>
    </row>
    <row r="80" spans="1:11" ht="13.05" customHeight="1" x14ac:dyDescent="0.45">
      <c r="A80" s="94" t="s">
        <v>43</v>
      </c>
      <c r="B80" s="95"/>
      <c r="C80" s="96"/>
      <c r="D80" s="97"/>
      <c r="E80" s="97"/>
      <c r="F80" s="97"/>
      <c r="G80" s="98"/>
      <c r="H80" s="28">
        <v>13406</v>
      </c>
      <c r="I80" s="11">
        <f>$E$7</f>
        <v>0</v>
      </c>
      <c r="J80" s="16">
        <f t="shared" si="17"/>
        <v>0</v>
      </c>
      <c r="K80" s="24">
        <f t="shared" si="18"/>
        <v>0</v>
      </c>
    </row>
    <row r="81" spans="1:11" ht="13.05" customHeight="1" thickBot="1" x14ac:dyDescent="0.5">
      <c r="A81" s="102" t="s">
        <v>44</v>
      </c>
      <c r="B81" s="103"/>
      <c r="C81" s="99"/>
      <c r="D81" s="100"/>
      <c r="E81" s="100"/>
      <c r="F81" s="100"/>
      <c r="G81" s="101"/>
      <c r="H81" s="29">
        <v>6239</v>
      </c>
      <c r="I81" s="13">
        <f>$E$8</f>
        <v>0</v>
      </c>
      <c r="J81" s="17">
        <f t="shared" si="17"/>
        <v>0</v>
      </c>
      <c r="K81" s="25">
        <f t="shared" si="18"/>
        <v>0</v>
      </c>
    </row>
    <row r="82" spans="1:11" ht="13.05" customHeight="1" thickTop="1" x14ac:dyDescent="0.45">
      <c r="A82" s="106" t="s">
        <v>45</v>
      </c>
      <c r="B82" s="107"/>
      <c r="C82" s="23">
        <f>C77</f>
        <v>21</v>
      </c>
      <c r="D82" s="10">
        <f>D77</f>
        <v>100</v>
      </c>
      <c r="E82" s="14">
        <f>$E$3</f>
        <v>0</v>
      </c>
      <c r="F82" s="40" t="s">
        <v>12</v>
      </c>
      <c r="G82" s="18">
        <f>INT(C82*(185-D82)/100*E82)*12</f>
        <v>0</v>
      </c>
      <c r="H82" s="123"/>
      <c r="I82" s="124"/>
      <c r="J82" s="125"/>
      <c r="K82" s="26">
        <f>G82</f>
        <v>0</v>
      </c>
    </row>
    <row r="83" spans="1:11" ht="13.05" customHeight="1" x14ac:dyDescent="0.45">
      <c r="A83" s="94" t="s">
        <v>46</v>
      </c>
      <c r="B83" s="95"/>
      <c r="C83" s="96"/>
      <c r="D83" s="97"/>
      <c r="E83" s="97"/>
      <c r="F83" s="97"/>
      <c r="G83" s="98"/>
      <c r="H83" s="28">
        <v>28641</v>
      </c>
      <c r="I83" s="11">
        <f>$E$5</f>
        <v>0</v>
      </c>
      <c r="J83" s="16">
        <f>INT(H83*I83)</f>
        <v>0</v>
      </c>
      <c r="K83" s="24">
        <f>J83</f>
        <v>0</v>
      </c>
    </row>
    <row r="84" spans="1:11" ht="13.05" customHeight="1" x14ac:dyDescent="0.45">
      <c r="A84" s="94" t="s">
        <v>47</v>
      </c>
      <c r="B84" s="95"/>
      <c r="C84" s="96"/>
      <c r="D84" s="97"/>
      <c r="E84" s="97"/>
      <c r="F84" s="97"/>
      <c r="G84" s="98"/>
      <c r="H84" s="28">
        <v>12760</v>
      </c>
      <c r="I84" s="11">
        <f>$E$6</f>
        <v>0</v>
      </c>
      <c r="J84" s="16">
        <f t="shared" ref="J84:J86" si="19">INT(H84*I84)</f>
        <v>0</v>
      </c>
      <c r="K84" s="24">
        <f t="shared" ref="K84:K86" si="20">J84</f>
        <v>0</v>
      </c>
    </row>
    <row r="85" spans="1:11" ht="13.05" customHeight="1" x14ac:dyDescent="0.45">
      <c r="A85" s="94" t="s">
        <v>48</v>
      </c>
      <c r="B85" s="95"/>
      <c r="C85" s="96"/>
      <c r="D85" s="97"/>
      <c r="E85" s="97"/>
      <c r="F85" s="97"/>
      <c r="G85" s="98"/>
      <c r="H85" s="28">
        <v>13655</v>
      </c>
      <c r="I85" s="11">
        <f>$E$7</f>
        <v>0</v>
      </c>
      <c r="J85" s="16">
        <f t="shared" si="19"/>
        <v>0</v>
      </c>
      <c r="K85" s="24">
        <f t="shared" si="20"/>
        <v>0</v>
      </c>
    </row>
    <row r="86" spans="1:11" ht="13.05" customHeight="1" thickBot="1" x14ac:dyDescent="0.5">
      <c r="A86" s="74" t="s">
        <v>49</v>
      </c>
      <c r="B86" s="126"/>
      <c r="C86" s="112"/>
      <c r="D86" s="113"/>
      <c r="E86" s="113"/>
      <c r="F86" s="113"/>
      <c r="G86" s="114"/>
      <c r="H86" s="30">
        <v>6233</v>
      </c>
      <c r="I86" s="19">
        <f>$E$8</f>
        <v>0</v>
      </c>
      <c r="J86" s="20">
        <f t="shared" si="19"/>
        <v>0</v>
      </c>
      <c r="K86" s="27">
        <f t="shared" si="20"/>
        <v>0</v>
      </c>
    </row>
    <row r="87" spans="1:11" ht="13.05" customHeight="1" thickTop="1" thickBot="1" x14ac:dyDescent="0.5">
      <c r="J87" s="12" t="s">
        <v>50</v>
      </c>
      <c r="K87" s="38">
        <f>SUM(K77:K86)</f>
        <v>0</v>
      </c>
    </row>
    <row r="88" spans="1:11" ht="13.05" customHeight="1" thickTop="1" thickBot="1" x14ac:dyDescent="0.5">
      <c r="J88" s="12" t="s">
        <v>51</v>
      </c>
      <c r="K88" s="38">
        <f>K87-K89</f>
        <v>0</v>
      </c>
    </row>
    <row r="89" spans="1:11" ht="13.05" customHeight="1" thickTop="1" thickBot="1" x14ac:dyDescent="0.5">
      <c r="J89" s="12" t="s">
        <v>34</v>
      </c>
      <c r="K89" s="38">
        <f>ROUNDUP(K87/1.1,0)</f>
        <v>0</v>
      </c>
    </row>
    <row r="90" spans="1:11" ht="13.05" customHeight="1" thickTop="1" thickBot="1" x14ac:dyDescent="0.5"/>
    <row r="91" spans="1:11" ht="13.05" customHeight="1" thickTop="1" x14ac:dyDescent="0.45">
      <c r="A91" s="15" t="s">
        <v>0</v>
      </c>
      <c r="B91" s="21" t="s">
        <v>1</v>
      </c>
      <c r="C91" s="109" t="s">
        <v>17</v>
      </c>
      <c r="D91" s="110"/>
      <c r="E91" s="110"/>
      <c r="F91" s="110"/>
      <c r="G91" s="111"/>
      <c r="H91" s="109" t="s">
        <v>34</v>
      </c>
      <c r="I91" s="110"/>
      <c r="J91" s="111"/>
      <c r="K91" s="76" t="s">
        <v>39</v>
      </c>
    </row>
    <row r="92" spans="1:11" ht="13.05" customHeight="1" x14ac:dyDescent="0.45">
      <c r="A92" s="79">
        <v>76</v>
      </c>
      <c r="B92" s="81" t="s">
        <v>9</v>
      </c>
      <c r="C92" s="22" t="s">
        <v>26</v>
      </c>
      <c r="D92" s="6" t="s">
        <v>27</v>
      </c>
      <c r="E92" s="83" t="s">
        <v>28</v>
      </c>
      <c r="F92" s="83"/>
      <c r="G92" s="84" t="s">
        <v>29</v>
      </c>
      <c r="H92" s="22" t="s">
        <v>36</v>
      </c>
      <c r="I92" s="86" t="s">
        <v>38</v>
      </c>
      <c r="J92" s="84" t="s">
        <v>35</v>
      </c>
      <c r="K92" s="77"/>
    </row>
    <row r="93" spans="1:11" ht="13.05" customHeight="1" thickBot="1" x14ac:dyDescent="0.5">
      <c r="A93" s="80"/>
      <c r="B93" s="82"/>
      <c r="C93" s="36" t="s">
        <v>30</v>
      </c>
      <c r="D93" s="37" t="s">
        <v>31</v>
      </c>
      <c r="E93" s="37" t="s">
        <v>32</v>
      </c>
      <c r="F93" s="37" t="s">
        <v>33</v>
      </c>
      <c r="G93" s="85"/>
      <c r="H93" s="36" t="s">
        <v>37</v>
      </c>
      <c r="I93" s="87"/>
      <c r="J93" s="88"/>
      <c r="K93" s="78"/>
    </row>
    <row r="94" spans="1:11" ht="13.05" customHeight="1" thickTop="1" x14ac:dyDescent="0.45">
      <c r="A94" s="89" t="s">
        <v>40</v>
      </c>
      <c r="B94" s="90"/>
      <c r="C94" s="31">
        <v>23</v>
      </c>
      <c r="D94" s="32">
        <v>100</v>
      </c>
      <c r="E94" s="33">
        <f>$E$3</f>
        <v>0</v>
      </c>
      <c r="F94" s="39" t="s">
        <v>12</v>
      </c>
      <c r="G94" s="34">
        <f>INT(C94*(185-D94)/100*E94)*12</f>
        <v>0</v>
      </c>
      <c r="H94" s="91"/>
      <c r="I94" s="92"/>
      <c r="J94" s="93"/>
      <c r="K94" s="35">
        <f>G94</f>
        <v>0</v>
      </c>
    </row>
    <row r="95" spans="1:11" ht="13.05" customHeight="1" x14ac:dyDescent="0.45">
      <c r="A95" s="94" t="s">
        <v>41</v>
      </c>
      <c r="B95" s="95"/>
      <c r="C95" s="96"/>
      <c r="D95" s="97"/>
      <c r="E95" s="97"/>
      <c r="F95" s="97"/>
      <c r="G95" s="98"/>
      <c r="H95" s="28">
        <v>29323</v>
      </c>
      <c r="I95" s="11">
        <f>$E$5</f>
        <v>0</v>
      </c>
      <c r="J95" s="16">
        <f>INT(H95*I95)</f>
        <v>0</v>
      </c>
      <c r="K95" s="24">
        <f>J95</f>
        <v>0</v>
      </c>
    </row>
    <row r="96" spans="1:11" ht="13.05" customHeight="1" x14ac:dyDescent="0.45">
      <c r="A96" s="94" t="s">
        <v>42</v>
      </c>
      <c r="B96" s="95"/>
      <c r="C96" s="96"/>
      <c r="D96" s="97"/>
      <c r="E96" s="97"/>
      <c r="F96" s="97"/>
      <c r="G96" s="98"/>
      <c r="H96" s="28">
        <v>11621</v>
      </c>
      <c r="I96" s="11">
        <f>$E$6</f>
        <v>0</v>
      </c>
      <c r="J96" s="16">
        <f t="shared" ref="J96:J98" si="21">INT(H96*I96)</f>
        <v>0</v>
      </c>
      <c r="K96" s="24">
        <f t="shared" ref="K96:K98" si="22">J96</f>
        <v>0</v>
      </c>
    </row>
    <row r="97" spans="1:11" ht="13.05" customHeight="1" x14ac:dyDescent="0.45">
      <c r="A97" s="94" t="s">
        <v>43</v>
      </c>
      <c r="B97" s="95"/>
      <c r="C97" s="96"/>
      <c r="D97" s="97"/>
      <c r="E97" s="97"/>
      <c r="F97" s="97"/>
      <c r="G97" s="98"/>
      <c r="H97" s="28">
        <v>19163</v>
      </c>
      <c r="I97" s="11">
        <f>$E$7</f>
        <v>0</v>
      </c>
      <c r="J97" s="16">
        <f t="shared" si="21"/>
        <v>0</v>
      </c>
      <c r="K97" s="24">
        <f t="shared" si="22"/>
        <v>0</v>
      </c>
    </row>
    <row r="98" spans="1:11" ht="13.05" customHeight="1" thickBot="1" x14ac:dyDescent="0.5">
      <c r="A98" s="102" t="s">
        <v>44</v>
      </c>
      <c r="B98" s="103"/>
      <c r="C98" s="99"/>
      <c r="D98" s="100"/>
      <c r="E98" s="100"/>
      <c r="F98" s="100"/>
      <c r="G98" s="101"/>
      <c r="H98" s="29">
        <v>8815</v>
      </c>
      <c r="I98" s="13">
        <f>$E$8</f>
        <v>0</v>
      </c>
      <c r="J98" s="17">
        <f t="shared" si="21"/>
        <v>0</v>
      </c>
      <c r="K98" s="25">
        <f t="shared" si="22"/>
        <v>0</v>
      </c>
    </row>
    <row r="99" spans="1:11" ht="13.05" customHeight="1" thickTop="1" x14ac:dyDescent="0.45">
      <c r="A99" s="106" t="s">
        <v>45</v>
      </c>
      <c r="B99" s="107"/>
      <c r="C99" s="23">
        <f>C94</f>
        <v>23</v>
      </c>
      <c r="D99" s="10">
        <f>D94</f>
        <v>100</v>
      </c>
      <c r="E99" s="14">
        <f>$E$3</f>
        <v>0</v>
      </c>
      <c r="F99" s="40" t="s">
        <v>12</v>
      </c>
      <c r="G99" s="18">
        <f>INT(C99*(185-D99)/100*E99)*12</f>
        <v>0</v>
      </c>
      <c r="H99" s="123"/>
      <c r="I99" s="124"/>
      <c r="J99" s="125"/>
      <c r="K99" s="26">
        <f>G99</f>
        <v>0</v>
      </c>
    </row>
    <row r="100" spans="1:11" ht="13.05" customHeight="1" x14ac:dyDescent="0.45">
      <c r="A100" s="94" t="s">
        <v>46</v>
      </c>
      <c r="B100" s="95"/>
      <c r="C100" s="96"/>
      <c r="D100" s="97"/>
      <c r="E100" s="97"/>
      <c r="F100" s="97"/>
      <c r="G100" s="98"/>
      <c r="H100" s="28">
        <v>29028</v>
      </c>
      <c r="I100" s="11">
        <f>$E$5</f>
        <v>0</v>
      </c>
      <c r="J100" s="16">
        <f>INT(H100*I100)</f>
        <v>0</v>
      </c>
      <c r="K100" s="24">
        <f>J100</f>
        <v>0</v>
      </c>
    </row>
    <row r="101" spans="1:11" ht="13.05" customHeight="1" x14ac:dyDescent="0.45">
      <c r="A101" s="94" t="s">
        <v>47</v>
      </c>
      <c r="B101" s="95"/>
      <c r="C101" s="96"/>
      <c r="D101" s="97"/>
      <c r="E101" s="97"/>
      <c r="F101" s="97"/>
      <c r="G101" s="98"/>
      <c r="H101" s="28">
        <v>11666</v>
      </c>
      <c r="I101" s="11">
        <f>$E$6</f>
        <v>0</v>
      </c>
      <c r="J101" s="16">
        <f t="shared" ref="J101:J103" si="23">INT(H101*I101)</f>
        <v>0</v>
      </c>
      <c r="K101" s="24">
        <f t="shared" ref="K101:K103" si="24">J101</f>
        <v>0</v>
      </c>
    </row>
    <row r="102" spans="1:11" ht="13.05" customHeight="1" x14ac:dyDescent="0.45">
      <c r="A102" s="94" t="s">
        <v>48</v>
      </c>
      <c r="B102" s="95"/>
      <c r="C102" s="96"/>
      <c r="D102" s="97"/>
      <c r="E102" s="97"/>
      <c r="F102" s="97"/>
      <c r="G102" s="98"/>
      <c r="H102" s="28">
        <v>19458</v>
      </c>
      <c r="I102" s="11">
        <f>$E$7</f>
        <v>0</v>
      </c>
      <c r="J102" s="16">
        <f t="shared" si="23"/>
        <v>0</v>
      </c>
      <c r="K102" s="24">
        <f t="shared" si="24"/>
        <v>0</v>
      </c>
    </row>
    <row r="103" spans="1:11" ht="13.05" customHeight="1" thickBot="1" x14ac:dyDescent="0.5">
      <c r="A103" s="74" t="s">
        <v>49</v>
      </c>
      <c r="B103" s="126"/>
      <c r="C103" s="112"/>
      <c r="D103" s="113"/>
      <c r="E103" s="113"/>
      <c r="F103" s="113"/>
      <c r="G103" s="114"/>
      <c r="H103" s="30">
        <v>8770</v>
      </c>
      <c r="I103" s="19">
        <f>$E$8</f>
        <v>0</v>
      </c>
      <c r="J103" s="20">
        <f t="shared" si="23"/>
        <v>0</v>
      </c>
      <c r="K103" s="27">
        <f t="shared" si="24"/>
        <v>0</v>
      </c>
    </row>
    <row r="104" spans="1:11" ht="13.05" customHeight="1" thickTop="1" thickBot="1" x14ac:dyDescent="0.5">
      <c r="J104" s="12" t="s">
        <v>50</v>
      </c>
      <c r="K104" s="38">
        <f>SUM(K94:K103)</f>
        <v>0</v>
      </c>
    </row>
    <row r="105" spans="1:11" ht="13.05" customHeight="1" thickTop="1" thickBot="1" x14ac:dyDescent="0.5">
      <c r="J105" s="12" t="s">
        <v>51</v>
      </c>
      <c r="K105" s="38">
        <f>K104-K106</f>
        <v>0</v>
      </c>
    </row>
    <row r="106" spans="1:11" ht="13.05" customHeight="1" thickTop="1" thickBot="1" x14ac:dyDescent="0.5">
      <c r="J106" s="12" t="s">
        <v>34</v>
      </c>
      <c r="K106" s="38">
        <f>ROUNDUP(K104/1.1,0)</f>
        <v>0</v>
      </c>
    </row>
    <row r="107" spans="1:11" ht="13.05" customHeight="1" thickTop="1" thickBot="1" x14ac:dyDescent="0.5"/>
    <row r="108" spans="1:11" ht="13.05" customHeight="1" thickTop="1" x14ac:dyDescent="0.45">
      <c r="A108" s="15" t="s">
        <v>0</v>
      </c>
      <c r="B108" s="21" t="s">
        <v>1</v>
      </c>
      <c r="C108" s="109" t="s">
        <v>17</v>
      </c>
      <c r="D108" s="110"/>
      <c r="E108" s="110"/>
      <c r="F108" s="110"/>
      <c r="G108" s="111"/>
      <c r="H108" s="109" t="s">
        <v>34</v>
      </c>
      <c r="I108" s="110"/>
      <c r="J108" s="111"/>
      <c r="K108" s="76" t="s">
        <v>39</v>
      </c>
    </row>
    <row r="109" spans="1:11" ht="13.05" customHeight="1" x14ac:dyDescent="0.45">
      <c r="A109" s="79">
        <v>77</v>
      </c>
      <c r="B109" s="81" t="s">
        <v>60</v>
      </c>
      <c r="C109" s="22" t="s">
        <v>26</v>
      </c>
      <c r="D109" s="6" t="s">
        <v>27</v>
      </c>
      <c r="E109" s="83" t="s">
        <v>28</v>
      </c>
      <c r="F109" s="83"/>
      <c r="G109" s="84" t="s">
        <v>29</v>
      </c>
      <c r="H109" s="22" t="s">
        <v>36</v>
      </c>
      <c r="I109" s="86" t="s">
        <v>38</v>
      </c>
      <c r="J109" s="84" t="s">
        <v>35</v>
      </c>
      <c r="K109" s="77"/>
    </row>
    <row r="110" spans="1:11" ht="13.05" customHeight="1" thickBot="1" x14ac:dyDescent="0.5">
      <c r="A110" s="80"/>
      <c r="B110" s="82"/>
      <c r="C110" s="36" t="s">
        <v>30</v>
      </c>
      <c r="D110" s="37" t="s">
        <v>31</v>
      </c>
      <c r="E110" s="37" t="s">
        <v>32</v>
      </c>
      <c r="F110" s="37" t="s">
        <v>33</v>
      </c>
      <c r="G110" s="85"/>
      <c r="H110" s="36" t="s">
        <v>37</v>
      </c>
      <c r="I110" s="87"/>
      <c r="J110" s="88"/>
      <c r="K110" s="78"/>
    </row>
    <row r="111" spans="1:11" ht="13.05" customHeight="1" thickTop="1" x14ac:dyDescent="0.45">
      <c r="A111" s="89" t="s">
        <v>40</v>
      </c>
      <c r="B111" s="90"/>
      <c r="C111" s="31">
        <v>52</v>
      </c>
      <c r="D111" s="32">
        <v>100</v>
      </c>
      <c r="E111" s="33">
        <f>$E$3</f>
        <v>0</v>
      </c>
      <c r="F111" s="39" t="s">
        <v>12</v>
      </c>
      <c r="G111" s="34">
        <f>INT(C111*(185-D111)/100*E111)*12</f>
        <v>0</v>
      </c>
      <c r="H111" s="91"/>
      <c r="I111" s="92"/>
      <c r="J111" s="93"/>
      <c r="K111" s="35">
        <f>G111</f>
        <v>0</v>
      </c>
    </row>
    <row r="112" spans="1:11" ht="13.05" customHeight="1" x14ac:dyDescent="0.45">
      <c r="A112" s="94" t="s">
        <v>41</v>
      </c>
      <c r="B112" s="95"/>
      <c r="C112" s="96"/>
      <c r="D112" s="97"/>
      <c r="E112" s="97"/>
      <c r="F112" s="97"/>
      <c r="G112" s="98"/>
      <c r="H112" s="28">
        <v>56894</v>
      </c>
      <c r="I112" s="11">
        <f>$E$5</f>
        <v>0</v>
      </c>
      <c r="J112" s="16">
        <f>INT(H112*I112)</f>
        <v>0</v>
      </c>
      <c r="K112" s="24">
        <f>J112</f>
        <v>0</v>
      </c>
    </row>
    <row r="113" spans="1:11" ht="13.05" customHeight="1" x14ac:dyDescent="0.45">
      <c r="A113" s="94" t="s">
        <v>42</v>
      </c>
      <c r="B113" s="95"/>
      <c r="C113" s="96"/>
      <c r="D113" s="97"/>
      <c r="E113" s="97"/>
      <c r="F113" s="97"/>
      <c r="G113" s="98"/>
      <c r="H113" s="28">
        <v>20056</v>
      </c>
      <c r="I113" s="11">
        <f>$E$6</f>
        <v>0</v>
      </c>
      <c r="J113" s="16">
        <f t="shared" ref="J113:J115" si="25">INT(H113*I113)</f>
        <v>0</v>
      </c>
      <c r="K113" s="24">
        <f t="shared" ref="K113:K115" si="26">J113</f>
        <v>0</v>
      </c>
    </row>
    <row r="114" spans="1:11" ht="13.05" customHeight="1" x14ac:dyDescent="0.45">
      <c r="A114" s="94" t="s">
        <v>43</v>
      </c>
      <c r="B114" s="95"/>
      <c r="C114" s="96"/>
      <c r="D114" s="97"/>
      <c r="E114" s="97"/>
      <c r="F114" s="97"/>
      <c r="G114" s="98"/>
      <c r="H114" s="28">
        <v>37231</v>
      </c>
      <c r="I114" s="11">
        <f>$E$7</f>
        <v>0</v>
      </c>
      <c r="J114" s="16">
        <f t="shared" si="25"/>
        <v>0</v>
      </c>
      <c r="K114" s="24">
        <f t="shared" si="26"/>
        <v>0</v>
      </c>
    </row>
    <row r="115" spans="1:11" ht="13.05" customHeight="1" thickBot="1" x14ac:dyDescent="0.5">
      <c r="A115" s="102" t="s">
        <v>44</v>
      </c>
      <c r="B115" s="103"/>
      <c r="C115" s="99"/>
      <c r="D115" s="100"/>
      <c r="E115" s="100"/>
      <c r="F115" s="100"/>
      <c r="G115" s="101"/>
      <c r="H115" s="29">
        <v>15162</v>
      </c>
      <c r="I115" s="13">
        <f>$E$8</f>
        <v>0</v>
      </c>
      <c r="J115" s="17">
        <f t="shared" si="25"/>
        <v>0</v>
      </c>
      <c r="K115" s="25">
        <f t="shared" si="26"/>
        <v>0</v>
      </c>
    </row>
    <row r="116" spans="1:11" ht="13.05" customHeight="1" thickTop="1" x14ac:dyDescent="0.45">
      <c r="A116" s="106" t="s">
        <v>45</v>
      </c>
      <c r="B116" s="107"/>
      <c r="C116" s="23">
        <f>C111</f>
        <v>52</v>
      </c>
      <c r="D116" s="10">
        <f>D111</f>
        <v>100</v>
      </c>
      <c r="E116" s="14">
        <f>$E$3</f>
        <v>0</v>
      </c>
      <c r="F116" s="40" t="s">
        <v>12</v>
      </c>
      <c r="G116" s="18">
        <f>INT(C116*(185-D116)/100*E116)*12</f>
        <v>0</v>
      </c>
      <c r="H116" s="123"/>
      <c r="I116" s="124"/>
      <c r="J116" s="125"/>
      <c r="K116" s="26">
        <f>G116</f>
        <v>0</v>
      </c>
    </row>
    <row r="117" spans="1:11" ht="13.05" customHeight="1" x14ac:dyDescent="0.45">
      <c r="A117" s="94" t="s">
        <v>46</v>
      </c>
      <c r="B117" s="95"/>
      <c r="C117" s="96"/>
      <c r="D117" s="97"/>
      <c r="E117" s="97"/>
      <c r="F117" s="97"/>
      <c r="G117" s="98"/>
      <c r="H117" s="28">
        <v>56282</v>
      </c>
      <c r="I117" s="11">
        <f>$E$5</f>
        <v>0</v>
      </c>
      <c r="J117" s="16">
        <f>INT(H117*I117)</f>
        <v>0</v>
      </c>
      <c r="K117" s="24">
        <f>J117</f>
        <v>0</v>
      </c>
    </row>
    <row r="118" spans="1:11" ht="13.05" customHeight="1" x14ac:dyDescent="0.45">
      <c r="A118" s="94" t="s">
        <v>47</v>
      </c>
      <c r="B118" s="95"/>
      <c r="C118" s="96"/>
      <c r="D118" s="97"/>
      <c r="E118" s="97"/>
      <c r="F118" s="97"/>
      <c r="G118" s="98"/>
      <c r="H118" s="28">
        <v>20262</v>
      </c>
      <c r="I118" s="11">
        <f>$E$6</f>
        <v>0</v>
      </c>
      <c r="J118" s="16">
        <f t="shared" ref="J118:J120" si="27">INT(H118*I118)</f>
        <v>0</v>
      </c>
      <c r="K118" s="24">
        <f t="shared" ref="K118:K120" si="28">J118</f>
        <v>0</v>
      </c>
    </row>
    <row r="119" spans="1:11" ht="13.05" customHeight="1" x14ac:dyDescent="0.45">
      <c r="A119" s="94" t="s">
        <v>48</v>
      </c>
      <c r="B119" s="95"/>
      <c r="C119" s="96"/>
      <c r="D119" s="97"/>
      <c r="E119" s="97"/>
      <c r="F119" s="97"/>
      <c r="G119" s="98"/>
      <c r="H119" s="28">
        <v>37843</v>
      </c>
      <c r="I119" s="11">
        <f>$E$7</f>
        <v>0</v>
      </c>
      <c r="J119" s="16">
        <f t="shared" si="27"/>
        <v>0</v>
      </c>
      <c r="K119" s="24">
        <f t="shared" si="28"/>
        <v>0</v>
      </c>
    </row>
    <row r="120" spans="1:11" ht="13.05" customHeight="1" thickBot="1" x14ac:dyDescent="0.5">
      <c r="A120" s="74" t="s">
        <v>49</v>
      </c>
      <c r="B120" s="126"/>
      <c r="C120" s="112"/>
      <c r="D120" s="113"/>
      <c r="E120" s="113"/>
      <c r="F120" s="113"/>
      <c r="G120" s="114"/>
      <c r="H120" s="30">
        <v>14956</v>
      </c>
      <c r="I120" s="19">
        <f>$E$8</f>
        <v>0</v>
      </c>
      <c r="J120" s="20">
        <f t="shared" si="27"/>
        <v>0</v>
      </c>
      <c r="K120" s="27">
        <f t="shared" si="28"/>
        <v>0</v>
      </c>
    </row>
    <row r="121" spans="1:11" ht="13.05" customHeight="1" thickTop="1" thickBot="1" x14ac:dyDescent="0.5">
      <c r="J121" s="12" t="s">
        <v>50</v>
      </c>
      <c r="K121" s="38">
        <f>SUM(K111:K120)</f>
        <v>0</v>
      </c>
    </row>
    <row r="122" spans="1:11" ht="13.05" customHeight="1" thickTop="1" thickBot="1" x14ac:dyDescent="0.5">
      <c r="J122" s="12" t="s">
        <v>51</v>
      </c>
      <c r="K122" s="38">
        <f>K121-K123</f>
        <v>0</v>
      </c>
    </row>
    <row r="123" spans="1:11" ht="13.05" customHeight="1" thickTop="1" thickBot="1" x14ac:dyDescent="0.5">
      <c r="J123" s="12" t="s">
        <v>34</v>
      </c>
      <c r="K123" s="38">
        <f>ROUNDUP(K121/1.1,0)</f>
        <v>0</v>
      </c>
    </row>
    <row r="124" spans="1:11" ht="13.05" customHeight="1" thickTop="1" thickBot="1" x14ac:dyDescent="0.5"/>
    <row r="125" spans="1:11" ht="13.05" customHeight="1" thickTop="1" x14ac:dyDescent="0.45">
      <c r="A125" s="15" t="s">
        <v>0</v>
      </c>
      <c r="B125" s="21" t="s">
        <v>1</v>
      </c>
      <c r="C125" s="109" t="s">
        <v>17</v>
      </c>
      <c r="D125" s="110"/>
      <c r="E125" s="110"/>
      <c r="F125" s="110"/>
      <c r="G125" s="111"/>
      <c r="H125" s="109" t="s">
        <v>34</v>
      </c>
      <c r="I125" s="110"/>
      <c r="J125" s="111"/>
      <c r="K125" s="76" t="s">
        <v>39</v>
      </c>
    </row>
    <row r="126" spans="1:11" ht="13.05" customHeight="1" x14ac:dyDescent="0.45">
      <c r="A126" s="79">
        <v>78</v>
      </c>
      <c r="B126" s="81" t="s">
        <v>61</v>
      </c>
      <c r="C126" s="22" t="s">
        <v>26</v>
      </c>
      <c r="D126" s="6" t="s">
        <v>27</v>
      </c>
      <c r="E126" s="83" t="s">
        <v>28</v>
      </c>
      <c r="F126" s="83"/>
      <c r="G126" s="84" t="s">
        <v>29</v>
      </c>
      <c r="H126" s="22" t="s">
        <v>36</v>
      </c>
      <c r="I126" s="86" t="s">
        <v>38</v>
      </c>
      <c r="J126" s="84" t="s">
        <v>35</v>
      </c>
      <c r="K126" s="77"/>
    </row>
    <row r="127" spans="1:11" ht="13.05" customHeight="1" thickBot="1" x14ac:dyDescent="0.5">
      <c r="A127" s="80"/>
      <c r="B127" s="82"/>
      <c r="C127" s="36" t="s">
        <v>30</v>
      </c>
      <c r="D127" s="37" t="s">
        <v>31</v>
      </c>
      <c r="E127" s="37" t="s">
        <v>32</v>
      </c>
      <c r="F127" s="37" t="s">
        <v>33</v>
      </c>
      <c r="G127" s="85"/>
      <c r="H127" s="36" t="s">
        <v>37</v>
      </c>
      <c r="I127" s="87"/>
      <c r="J127" s="88"/>
      <c r="K127" s="78"/>
    </row>
    <row r="128" spans="1:11" ht="13.05" customHeight="1" thickTop="1" x14ac:dyDescent="0.45">
      <c r="A128" s="89" t="s">
        <v>40</v>
      </c>
      <c r="B128" s="90"/>
      <c r="C128" s="31">
        <v>23</v>
      </c>
      <c r="D128" s="32">
        <v>100</v>
      </c>
      <c r="E128" s="33">
        <f>$E$3</f>
        <v>0</v>
      </c>
      <c r="F128" s="39" t="s">
        <v>12</v>
      </c>
      <c r="G128" s="34">
        <f>INT(C128*(185-D128)/100*E128)*12</f>
        <v>0</v>
      </c>
      <c r="H128" s="91"/>
      <c r="I128" s="92"/>
      <c r="J128" s="93"/>
      <c r="K128" s="35">
        <f>G128</f>
        <v>0</v>
      </c>
    </row>
    <row r="129" spans="1:11" ht="13.05" customHeight="1" x14ac:dyDescent="0.45">
      <c r="A129" s="94" t="s">
        <v>41</v>
      </c>
      <c r="B129" s="95"/>
      <c r="C129" s="96"/>
      <c r="D129" s="97"/>
      <c r="E129" s="97"/>
      <c r="F129" s="97"/>
      <c r="G129" s="98"/>
      <c r="H129" s="28">
        <v>21894</v>
      </c>
      <c r="I129" s="11">
        <f>$E$5</f>
        <v>0</v>
      </c>
      <c r="J129" s="16">
        <f>INT(H129*I129)</f>
        <v>0</v>
      </c>
      <c r="K129" s="24">
        <f>J129</f>
        <v>0</v>
      </c>
    </row>
    <row r="130" spans="1:11" ht="13.05" customHeight="1" x14ac:dyDescent="0.45">
      <c r="A130" s="94" t="s">
        <v>42</v>
      </c>
      <c r="B130" s="95"/>
      <c r="C130" s="96"/>
      <c r="D130" s="97"/>
      <c r="E130" s="97"/>
      <c r="F130" s="97"/>
      <c r="G130" s="98"/>
      <c r="H130" s="28">
        <v>8192</v>
      </c>
      <c r="I130" s="11">
        <f>$E$6</f>
        <v>0</v>
      </c>
      <c r="J130" s="16">
        <f t="shared" ref="J130:J132" si="29">INT(H130*I130)</f>
        <v>0</v>
      </c>
      <c r="K130" s="24">
        <f t="shared" ref="K130:K132" si="30">J130</f>
        <v>0</v>
      </c>
    </row>
    <row r="131" spans="1:11" ht="13.05" customHeight="1" x14ac:dyDescent="0.45">
      <c r="A131" s="94" t="s">
        <v>43</v>
      </c>
      <c r="B131" s="95"/>
      <c r="C131" s="96"/>
      <c r="D131" s="97"/>
      <c r="E131" s="97"/>
      <c r="F131" s="97"/>
      <c r="G131" s="98"/>
      <c r="H131" s="28">
        <v>7958</v>
      </c>
      <c r="I131" s="11">
        <f>$E$7</f>
        <v>0</v>
      </c>
      <c r="J131" s="16">
        <f t="shared" si="29"/>
        <v>0</v>
      </c>
      <c r="K131" s="24">
        <f t="shared" si="30"/>
        <v>0</v>
      </c>
    </row>
    <row r="132" spans="1:11" ht="13.05" customHeight="1" thickBot="1" x14ac:dyDescent="0.5">
      <c r="A132" s="102" t="s">
        <v>44</v>
      </c>
      <c r="B132" s="103"/>
      <c r="C132" s="99"/>
      <c r="D132" s="100"/>
      <c r="E132" s="100"/>
      <c r="F132" s="100"/>
      <c r="G132" s="101"/>
      <c r="H132" s="29">
        <v>4673</v>
      </c>
      <c r="I132" s="13">
        <f>$E$8</f>
        <v>0</v>
      </c>
      <c r="J132" s="17">
        <f t="shared" si="29"/>
        <v>0</v>
      </c>
      <c r="K132" s="25">
        <f t="shared" si="30"/>
        <v>0</v>
      </c>
    </row>
    <row r="133" spans="1:11" ht="13.05" customHeight="1" thickTop="1" x14ac:dyDescent="0.45">
      <c r="A133" s="106" t="s">
        <v>45</v>
      </c>
      <c r="B133" s="107"/>
      <c r="C133" s="23">
        <f>C128</f>
        <v>23</v>
      </c>
      <c r="D133" s="10">
        <f>D128</f>
        <v>100</v>
      </c>
      <c r="E133" s="14">
        <f>$E$3</f>
        <v>0</v>
      </c>
      <c r="F133" s="40" t="s">
        <v>12</v>
      </c>
      <c r="G133" s="18">
        <f>INT(C133*(185-D133)/100*E133)*12</f>
        <v>0</v>
      </c>
      <c r="H133" s="123"/>
      <c r="I133" s="124"/>
      <c r="J133" s="125"/>
      <c r="K133" s="26">
        <f>G133</f>
        <v>0</v>
      </c>
    </row>
    <row r="134" spans="1:11" ht="13.05" customHeight="1" x14ac:dyDescent="0.45">
      <c r="A134" s="94" t="s">
        <v>46</v>
      </c>
      <c r="B134" s="95"/>
      <c r="C134" s="96"/>
      <c r="D134" s="97"/>
      <c r="E134" s="97"/>
      <c r="F134" s="97"/>
      <c r="G134" s="98"/>
      <c r="H134" s="28">
        <v>21527</v>
      </c>
      <c r="I134" s="11">
        <f>$E$5</f>
        <v>0</v>
      </c>
      <c r="J134" s="16">
        <f>INT(H134*I134)</f>
        <v>0</v>
      </c>
      <c r="K134" s="24">
        <f>J134</f>
        <v>0</v>
      </c>
    </row>
    <row r="135" spans="1:11" ht="13.05" customHeight="1" x14ac:dyDescent="0.45">
      <c r="A135" s="94" t="s">
        <v>47</v>
      </c>
      <c r="B135" s="95"/>
      <c r="C135" s="96"/>
      <c r="D135" s="97"/>
      <c r="E135" s="97"/>
      <c r="F135" s="97"/>
      <c r="G135" s="98"/>
      <c r="H135" s="28">
        <v>8210</v>
      </c>
      <c r="I135" s="11">
        <f>$E$6</f>
        <v>0</v>
      </c>
      <c r="J135" s="16">
        <f t="shared" ref="J135:J137" si="31">INT(H135*I135)</f>
        <v>0</v>
      </c>
      <c r="K135" s="24">
        <f t="shared" ref="K135:K137" si="32">J135</f>
        <v>0</v>
      </c>
    </row>
    <row r="136" spans="1:11" ht="13.05" customHeight="1" x14ac:dyDescent="0.45">
      <c r="A136" s="94" t="s">
        <v>48</v>
      </c>
      <c r="B136" s="95"/>
      <c r="C136" s="96"/>
      <c r="D136" s="97"/>
      <c r="E136" s="97"/>
      <c r="F136" s="97"/>
      <c r="G136" s="98"/>
      <c r="H136" s="28">
        <v>8325</v>
      </c>
      <c r="I136" s="11">
        <f>$E$7</f>
        <v>0</v>
      </c>
      <c r="J136" s="16">
        <f t="shared" si="31"/>
        <v>0</v>
      </c>
      <c r="K136" s="24">
        <f t="shared" si="32"/>
        <v>0</v>
      </c>
    </row>
    <row r="137" spans="1:11" ht="13.05" customHeight="1" thickBot="1" x14ac:dyDescent="0.5">
      <c r="A137" s="74" t="s">
        <v>49</v>
      </c>
      <c r="B137" s="126"/>
      <c r="C137" s="112"/>
      <c r="D137" s="113"/>
      <c r="E137" s="113"/>
      <c r="F137" s="113"/>
      <c r="G137" s="114"/>
      <c r="H137" s="30">
        <v>4655</v>
      </c>
      <c r="I137" s="19">
        <f>$E$8</f>
        <v>0</v>
      </c>
      <c r="J137" s="20">
        <f t="shared" si="31"/>
        <v>0</v>
      </c>
      <c r="K137" s="27">
        <f t="shared" si="32"/>
        <v>0</v>
      </c>
    </row>
    <row r="138" spans="1:11" ht="13.05" customHeight="1" thickTop="1" thickBot="1" x14ac:dyDescent="0.5">
      <c r="J138" s="12" t="s">
        <v>50</v>
      </c>
      <c r="K138" s="38">
        <f>SUM(K128:K137)</f>
        <v>0</v>
      </c>
    </row>
    <row r="139" spans="1:11" ht="13.05" customHeight="1" thickTop="1" thickBot="1" x14ac:dyDescent="0.5">
      <c r="J139" s="12" t="s">
        <v>51</v>
      </c>
      <c r="K139" s="38">
        <f>K138-K140</f>
        <v>0</v>
      </c>
    </row>
    <row r="140" spans="1:11" ht="13.05" customHeight="1" thickTop="1" thickBot="1" x14ac:dyDescent="0.5">
      <c r="J140" s="12" t="s">
        <v>34</v>
      </c>
      <c r="K140" s="38">
        <f>ROUNDUP(K138/1.1,0)</f>
        <v>0</v>
      </c>
    </row>
    <row r="141" spans="1:11" ht="13.05" customHeight="1" thickTop="1" thickBot="1" x14ac:dyDescent="0.5"/>
    <row r="142" spans="1:11" ht="13.05" customHeight="1" thickTop="1" x14ac:dyDescent="0.45">
      <c r="A142" s="15" t="s">
        <v>0</v>
      </c>
      <c r="B142" s="21" t="s">
        <v>1</v>
      </c>
      <c r="C142" s="109" t="s">
        <v>17</v>
      </c>
      <c r="D142" s="110"/>
      <c r="E142" s="110"/>
      <c r="F142" s="110"/>
      <c r="G142" s="111"/>
      <c r="H142" s="109" t="s">
        <v>34</v>
      </c>
      <c r="I142" s="110"/>
      <c r="J142" s="111"/>
      <c r="K142" s="76" t="s">
        <v>39</v>
      </c>
    </row>
    <row r="143" spans="1:11" ht="13.05" customHeight="1" x14ac:dyDescent="0.45">
      <c r="A143" s="79">
        <v>79</v>
      </c>
      <c r="B143" s="81" t="s">
        <v>62</v>
      </c>
      <c r="C143" s="22" t="s">
        <v>26</v>
      </c>
      <c r="D143" s="6" t="s">
        <v>27</v>
      </c>
      <c r="E143" s="83" t="s">
        <v>28</v>
      </c>
      <c r="F143" s="83"/>
      <c r="G143" s="84" t="s">
        <v>29</v>
      </c>
      <c r="H143" s="22" t="s">
        <v>36</v>
      </c>
      <c r="I143" s="86" t="s">
        <v>38</v>
      </c>
      <c r="J143" s="84" t="s">
        <v>35</v>
      </c>
      <c r="K143" s="77"/>
    </row>
    <row r="144" spans="1:11" ht="13.05" customHeight="1" thickBot="1" x14ac:dyDescent="0.5">
      <c r="A144" s="80"/>
      <c r="B144" s="82"/>
      <c r="C144" s="36" t="s">
        <v>30</v>
      </c>
      <c r="D144" s="37" t="s">
        <v>31</v>
      </c>
      <c r="E144" s="37" t="s">
        <v>32</v>
      </c>
      <c r="F144" s="37" t="s">
        <v>33</v>
      </c>
      <c r="G144" s="85"/>
      <c r="H144" s="36" t="s">
        <v>37</v>
      </c>
      <c r="I144" s="87"/>
      <c r="J144" s="88"/>
      <c r="K144" s="78"/>
    </row>
    <row r="145" spans="1:11" ht="13.05" customHeight="1" thickTop="1" x14ac:dyDescent="0.45">
      <c r="A145" s="89" t="s">
        <v>40</v>
      </c>
      <c r="B145" s="90"/>
      <c r="C145" s="31">
        <v>31</v>
      </c>
      <c r="D145" s="32">
        <v>100</v>
      </c>
      <c r="E145" s="33">
        <f>$E$3</f>
        <v>0</v>
      </c>
      <c r="F145" s="39" t="s">
        <v>12</v>
      </c>
      <c r="G145" s="34">
        <f>INT(C145*(185-D145)/100*E145)*12</f>
        <v>0</v>
      </c>
      <c r="H145" s="91"/>
      <c r="I145" s="92"/>
      <c r="J145" s="93"/>
      <c r="K145" s="35">
        <f>G145</f>
        <v>0</v>
      </c>
    </row>
    <row r="146" spans="1:11" ht="13.05" customHeight="1" x14ac:dyDescent="0.45">
      <c r="A146" s="94" t="s">
        <v>41</v>
      </c>
      <c r="B146" s="95"/>
      <c r="C146" s="96"/>
      <c r="D146" s="97"/>
      <c r="E146" s="97"/>
      <c r="F146" s="97"/>
      <c r="G146" s="98"/>
      <c r="H146" s="28">
        <v>11402</v>
      </c>
      <c r="I146" s="11">
        <f>$E$5</f>
        <v>0</v>
      </c>
      <c r="J146" s="16">
        <f>INT(H146*I146)</f>
        <v>0</v>
      </c>
      <c r="K146" s="24">
        <f>J146</f>
        <v>0</v>
      </c>
    </row>
    <row r="147" spans="1:11" ht="13.05" customHeight="1" thickBot="1" x14ac:dyDescent="0.5">
      <c r="A147" s="94" t="s">
        <v>42</v>
      </c>
      <c r="B147" s="95"/>
      <c r="C147" s="96"/>
      <c r="D147" s="97"/>
      <c r="E147" s="97"/>
      <c r="F147" s="97"/>
      <c r="G147" s="98"/>
      <c r="H147" s="28">
        <v>6721</v>
      </c>
      <c r="I147" s="11">
        <f>$E$6</f>
        <v>0</v>
      </c>
      <c r="J147" s="16">
        <f t="shared" ref="J147" si="33">INT(H147*I147)</f>
        <v>0</v>
      </c>
      <c r="K147" s="24">
        <f t="shared" ref="K147" si="34">J147</f>
        <v>0</v>
      </c>
    </row>
    <row r="148" spans="1:11" ht="13.05" customHeight="1" thickTop="1" x14ac:dyDescent="0.45">
      <c r="A148" s="106" t="s">
        <v>45</v>
      </c>
      <c r="B148" s="107"/>
      <c r="C148" s="23">
        <f>C145</f>
        <v>31</v>
      </c>
      <c r="D148" s="10">
        <f>D145</f>
        <v>100</v>
      </c>
      <c r="E148" s="14">
        <f>$E$3</f>
        <v>0</v>
      </c>
      <c r="F148" s="40" t="s">
        <v>12</v>
      </c>
      <c r="G148" s="18">
        <f>INT(C148*(185-D148)/100*E148)*12</f>
        <v>0</v>
      </c>
      <c r="H148" s="123"/>
      <c r="I148" s="124"/>
      <c r="J148" s="125"/>
      <c r="K148" s="26">
        <f>G148</f>
        <v>0</v>
      </c>
    </row>
    <row r="149" spans="1:11" ht="13.05" customHeight="1" x14ac:dyDescent="0.45">
      <c r="A149" s="94" t="s">
        <v>46</v>
      </c>
      <c r="B149" s="95"/>
      <c r="C149" s="96"/>
      <c r="D149" s="97"/>
      <c r="E149" s="97"/>
      <c r="F149" s="97"/>
      <c r="G149" s="98"/>
      <c r="H149" s="28">
        <v>11431</v>
      </c>
      <c r="I149" s="11">
        <f>$E$5</f>
        <v>0</v>
      </c>
      <c r="J149" s="16">
        <f>INT(H149*I149)</f>
        <v>0</v>
      </c>
      <c r="K149" s="24">
        <f>J149</f>
        <v>0</v>
      </c>
    </row>
    <row r="150" spans="1:11" ht="13.05" customHeight="1" thickBot="1" x14ac:dyDescent="0.5">
      <c r="A150" s="74" t="s">
        <v>47</v>
      </c>
      <c r="B150" s="126"/>
      <c r="C150" s="112"/>
      <c r="D150" s="113"/>
      <c r="E150" s="113"/>
      <c r="F150" s="113"/>
      <c r="G150" s="114"/>
      <c r="H150" s="30">
        <v>6721</v>
      </c>
      <c r="I150" s="19">
        <f>$E$6</f>
        <v>0</v>
      </c>
      <c r="J150" s="20">
        <f t="shared" ref="J150" si="35">INT(H150*I150)</f>
        <v>0</v>
      </c>
      <c r="K150" s="27">
        <f t="shared" ref="K150" si="36">J150</f>
        <v>0</v>
      </c>
    </row>
    <row r="151" spans="1:11" ht="13.05" customHeight="1" thickTop="1" thickBot="1" x14ac:dyDescent="0.5">
      <c r="J151" s="12" t="s">
        <v>50</v>
      </c>
      <c r="K151" s="42">
        <f>SUM(K145:K150)</f>
        <v>0</v>
      </c>
    </row>
    <row r="152" spans="1:11" ht="13.05" customHeight="1" thickTop="1" thickBot="1" x14ac:dyDescent="0.5">
      <c r="J152" s="12" t="s">
        <v>51</v>
      </c>
      <c r="K152" s="38">
        <f>K151-K153</f>
        <v>0</v>
      </c>
    </row>
    <row r="153" spans="1:11" ht="13.05" customHeight="1" thickTop="1" thickBot="1" x14ac:dyDescent="0.5">
      <c r="J153" s="12" t="s">
        <v>34</v>
      </c>
      <c r="K153" s="38">
        <f>ROUNDUP(K151/1.1,0)</f>
        <v>0</v>
      </c>
    </row>
    <row r="154" spans="1:11" ht="13.05" customHeight="1" thickTop="1" thickBot="1" x14ac:dyDescent="0.5"/>
    <row r="155" spans="1:11" ht="13.05" customHeight="1" thickTop="1" x14ac:dyDescent="0.45">
      <c r="A155" s="15" t="s">
        <v>0</v>
      </c>
      <c r="B155" s="21" t="s">
        <v>1</v>
      </c>
      <c r="C155" s="109" t="s">
        <v>17</v>
      </c>
      <c r="D155" s="110"/>
      <c r="E155" s="110"/>
      <c r="F155" s="110"/>
      <c r="G155" s="111"/>
      <c r="H155" s="109" t="s">
        <v>34</v>
      </c>
      <c r="I155" s="110"/>
      <c r="J155" s="111"/>
      <c r="K155" s="76" t="s">
        <v>39</v>
      </c>
    </row>
    <row r="156" spans="1:11" ht="13.05" customHeight="1" x14ac:dyDescent="0.45">
      <c r="A156" s="79">
        <v>80</v>
      </c>
      <c r="B156" s="81" t="s">
        <v>63</v>
      </c>
      <c r="C156" s="22" t="s">
        <v>26</v>
      </c>
      <c r="D156" s="6" t="s">
        <v>27</v>
      </c>
      <c r="E156" s="83" t="s">
        <v>28</v>
      </c>
      <c r="F156" s="83"/>
      <c r="G156" s="84" t="s">
        <v>29</v>
      </c>
      <c r="H156" s="22" t="s">
        <v>36</v>
      </c>
      <c r="I156" s="86" t="s">
        <v>38</v>
      </c>
      <c r="J156" s="84" t="s">
        <v>35</v>
      </c>
      <c r="K156" s="77"/>
    </row>
    <row r="157" spans="1:11" ht="13.05" customHeight="1" thickBot="1" x14ac:dyDescent="0.5">
      <c r="A157" s="80"/>
      <c r="B157" s="82"/>
      <c r="C157" s="36" t="s">
        <v>30</v>
      </c>
      <c r="D157" s="37" t="s">
        <v>31</v>
      </c>
      <c r="E157" s="37" t="s">
        <v>32</v>
      </c>
      <c r="F157" s="37" t="s">
        <v>33</v>
      </c>
      <c r="G157" s="85"/>
      <c r="H157" s="36" t="s">
        <v>37</v>
      </c>
      <c r="I157" s="87"/>
      <c r="J157" s="88"/>
      <c r="K157" s="78"/>
    </row>
    <row r="158" spans="1:11" ht="13.05" customHeight="1" thickTop="1" x14ac:dyDescent="0.45">
      <c r="A158" s="89" t="s">
        <v>40</v>
      </c>
      <c r="B158" s="90"/>
      <c r="C158" s="31">
        <v>32</v>
      </c>
      <c r="D158" s="32">
        <v>100</v>
      </c>
      <c r="E158" s="33">
        <f>$E$3</f>
        <v>0</v>
      </c>
      <c r="F158" s="39" t="s">
        <v>12</v>
      </c>
      <c r="G158" s="34">
        <f>INT(C158*(185-D158)/100*E158)*12</f>
        <v>0</v>
      </c>
      <c r="H158" s="91"/>
      <c r="I158" s="92"/>
      <c r="J158" s="93"/>
      <c r="K158" s="35">
        <f>G158</f>
        <v>0</v>
      </c>
    </row>
    <row r="159" spans="1:11" ht="13.05" customHeight="1" x14ac:dyDescent="0.45">
      <c r="A159" s="94" t="s">
        <v>41</v>
      </c>
      <c r="B159" s="95"/>
      <c r="C159" s="96"/>
      <c r="D159" s="97"/>
      <c r="E159" s="97"/>
      <c r="F159" s="97"/>
      <c r="G159" s="98"/>
      <c r="H159" s="28">
        <v>20101</v>
      </c>
      <c r="I159" s="11">
        <f>$E$5</f>
        <v>0</v>
      </c>
      <c r="J159" s="16">
        <f>INT(H159*I159)</f>
        <v>0</v>
      </c>
      <c r="K159" s="24">
        <f>J159</f>
        <v>0</v>
      </c>
    </row>
    <row r="160" spans="1:11" ht="13.05" customHeight="1" x14ac:dyDescent="0.45">
      <c r="A160" s="94" t="s">
        <v>42</v>
      </c>
      <c r="B160" s="95"/>
      <c r="C160" s="96"/>
      <c r="D160" s="97"/>
      <c r="E160" s="97"/>
      <c r="F160" s="97"/>
      <c r="G160" s="98"/>
      <c r="H160" s="28">
        <v>8053</v>
      </c>
      <c r="I160" s="11">
        <f>$E$6</f>
        <v>0</v>
      </c>
      <c r="J160" s="16">
        <f t="shared" ref="J160:J162" si="37">INT(H160*I160)</f>
        <v>0</v>
      </c>
      <c r="K160" s="24">
        <f t="shared" ref="K160:K162" si="38">J160</f>
        <v>0</v>
      </c>
    </row>
    <row r="161" spans="1:11" ht="13.05" customHeight="1" x14ac:dyDescent="0.45">
      <c r="A161" s="94" t="s">
        <v>43</v>
      </c>
      <c r="B161" s="95"/>
      <c r="C161" s="96"/>
      <c r="D161" s="97"/>
      <c r="E161" s="97"/>
      <c r="F161" s="97"/>
      <c r="G161" s="98"/>
      <c r="H161" s="28">
        <v>8987</v>
      </c>
      <c r="I161" s="11">
        <f>$E$7</f>
        <v>0</v>
      </c>
      <c r="J161" s="16">
        <f t="shared" si="37"/>
        <v>0</v>
      </c>
      <c r="K161" s="24">
        <f t="shared" si="38"/>
        <v>0</v>
      </c>
    </row>
    <row r="162" spans="1:11" ht="13.05" customHeight="1" thickBot="1" x14ac:dyDescent="0.5">
      <c r="A162" s="102" t="s">
        <v>44</v>
      </c>
      <c r="B162" s="103"/>
      <c r="C162" s="99"/>
      <c r="D162" s="100"/>
      <c r="E162" s="100"/>
      <c r="F162" s="100"/>
      <c r="G162" s="101"/>
      <c r="H162" s="29">
        <v>5594</v>
      </c>
      <c r="I162" s="13">
        <f>$E$8</f>
        <v>0</v>
      </c>
      <c r="J162" s="17">
        <f t="shared" si="37"/>
        <v>0</v>
      </c>
      <c r="K162" s="25">
        <f t="shared" si="38"/>
        <v>0</v>
      </c>
    </row>
    <row r="163" spans="1:11" ht="13.05" customHeight="1" thickTop="1" x14ac:dyDescent="0.45">
      <c r="A163" s="106" t="s">
        <v>45</v>
      </c>
      <c r="B163" s="107"/>
      <c r="C163" s="23">
        <f>C158</f>
        <v>32</v>
      </c>
      <c r="D163" s="10">
        <f>D158</f>
        <v>100</v>
      </c>
      <c r="E163" s="14">
        <f>$E$3</f>
        <v>0</v>
      </c>
      <c r="F163" s="40" t="s">
        <v>12</v>
      </c>
      <c r="G163" s="18">
        <f>INT(C163*(185-D163)/100*E163)*12</f>
        <v>0</v>
      </c>
      <c r="H163" s="123"/>
      <c r="I163" s="124"/>
      <c r="J163" s="125"/>
      <c r="K163" s="26">
        <f>G163</f>
        <v>0</v>
      </c>
    </row>
    <row r="164" spans="1:11" ht="13.05" customHeight="1" x14ac:dyDescent="0.45">
      <c r="A164" s="94" t="s">
        <v>46</v>
      </c>
      <c r="B164" s="95"/>
      <c r="C164" s="96"/>
      <c r="D164" s="97"/>
      <c r="E164" s="97"/>
      <c r="F164" s="97"/>
      <c r="G164" s="98"/>
      <c r="H164" s="28">
        <v>19717</v>
      </c>
      <c r="I164" s="11">
        <f>$E$5</f>
        <v>0</v>
      </c>
      <c r="J164" s="16">
        <f>INT(H164*I164)</f>
        <v>0</v>
      </c>
      <c r="K164" s="24">
        <f>J164</f>
        <v>0</v>
      </c>
    </row>
    <row r="165" spans="1:11" ht="13.05" customHeight="1" x14ac:dyDescent="0.45">
      <c r="A165" s="94" t="s">
        <v>47</v>
      </c>
      <c r="B165" s="95"/>
      <c r="C165" s="96"/>
      <c r="D165" s="97"/>
      <c r="E165" s="97"/>
      <c r="F165" s="97"/>
      <c r="G165" s="98"/>
      <c r="H165" s="28">
        <v>8076</v>
      </c>
      <c r="I165" s="11">
        <f>$E$6</f>
        <v>0</v>
      </c>
      <c r="J165" s="16">
        <f t="shared" ref="J165:J167" si="39">INT(H165*I165)</f>
        <v>0</v>
      </c>
      <c r="K165" s="24">
        <f t="shared" ref="K165:K167" si="40">J165</f>
        <v>0</v>
      </c>
    </row>
    <row r="166" spans="1:11" ht="13.05" customHeight="1" x14ac:dyDescent="0.45">
      <c r="A166" s="94" t="s">
        <v>48</v>
      </c>
      <c r="B166" s="95"/>
      <c r="C166" s="96"/>
      <c r="D166" s="97"/>
      <c r="E166" s="97"/>
      <c r="F166" s="97"/>
      <c r="G166" s="98"/>
      <c r="H166" s="28">
        <v>9371</v>
      </c>
      <c r="I166" s="11">
        <f>$E$7</f>
        <v>0</v>
      </c>
      <c r="J166" s="16">
        <f t="shared" si="39"/>
        <v>0</v>
      </c>
      <c r="K166" s="24">
        <f t="shared" si="40"/>
        <v>0</v>
      </c>
    </row>
    <row r="167" spans="1:11" ht="13.05" customHeight="1" thickBot="1" x14ac:dyDescent="0.5">
      <c r="A167" s="74" t="s">
        <v>49</v>
      </c>
      <c r="B167" s="126"/>
      <c r="C167" s="112"/>
      <c r="D167" s="113"/>
      <c r="E167" s="113"/>
      <c r="F167" s="113"/>
      <c r="G167" s="114"/>
      <c r="H167" s="30">
        <v>5571</v>
      </c>
      <c r="I167" s="19">
        <f>$E$8</f>
        <v>0</v>
      </c>
      <c r="J167" s="20">
        <f t="shared" si="39"/>
        <v>0</v>
      </c>
      <c r="K167" s="27">
        <f t="shared" si="40"/>
        <v>0</v>
      </c>
    </row>
    <row r="168" spans="1:11" ht="13.05" customHeight="1" thickTop="1" thickBot="1" x14ac:dyDescent="0.5">
      <c r="J168" s="12" t="s">
        <v>50</v>
      </c>
      <c r="K168" s="38">
        <f>SUM(K158:K167)</f>
        <v>0</v>
      </c>
    </row>
    <row r="169" spans="1:11" ht="13.05" customHeight="1" thickTop="1" thickBot="1" x14ac:dyDescent="0.5">
      <c r="J169" s="12" t="s">
        <v>51</v>
      </c>
      <c r="K169" s="38">
        <f>K168-K170</f>
        <v>0</v>
      </c>
    </row>
    <row r="170" spans="1:11" ht="13.05" customHeight="1" thickTop="1" thickBot="1" x14ac:dyDescent="0.5">
      <c r="J170" s="12" t="s">
        <v>34</v>
      </c>
      <c r="K170" s="38">
        <f>ROUNDUP(K168/1.1,0)</f>
        <v>0</v>
      </c>
    </row>
    <row r="171" spans="1:11" ht="13.05" customHeight="1" thickTop="1" thickBot="1" x14ac:dyDescent="0.5"/>
    <row r="172" spans="1:11" ht="13.05" customHeight="1" thickTop="1" thickBot="1" x14ac:dyDescent="0.5">
      <c r="J172" s="12" t="s">
        <v>52</v>
      </c>
      <c r="K172" s="41">
        <f>SUM(K21,K38,K55,K72,K89,K106,K123,K140,K153,K170)</f>
        <v>0</v>
      </c>
    </row>
    <row r="173" spans="1:11" ht="13.05" customHeight="1" thickTop="1" x14ac:dyDescent="0.45"/>
    <row r="174" spans="1:11" ht="20.399999999999999" thickBot="1" x14ac:dyDescent="0.5">
      <c r="A174" s="9" t="s">
        <v>194</v>
      </c>
      <c r="B174" s="9"/>
      <c r="E174" s="133" t="s">
        <v>22</v>
      </c>
      <c r="F174" s="83"/>
    </row>
    <row r="175" spans="1:11" ht="13.05" customHeight="1" thickTop="1" thickBot="1" x14ac:dyDescent="0.5">
      <c r="A175" s="83" t="s">
        <v>17</v>
      </c>
      <c r="B175" s="83"/>
      <c r="C175" s="83" t="s">
        <v>18</v>
      </c>
      <c r="D175" s="108"/>
      <c r="E175" s="60"/>
      <c r="F175" s="7" t="s">
        <v>20</v>
      </c>
    </row>
    <row r="176" spans="1:11" ht="13.05" customHeight="1" thickTop="1" thickBot="1" x14ac:dyDescent="0.5">
      <c r="A176" s="83" t="s">
        <v>23</v>
      </c>
      <c r="B176" s="83"/>
      <c r="C176" s="83" t="s">
        <v>192</v>
      </c>
      <c r="D176" s="108"/>
      <c r="E176" s="60"/>
      <c r="F176" s="7" t="s">
        <v>21</v>
      </c>
    </row>
    <row r="177" spans="1:11" ht="13.05" customHeight="1" thickTop="1" thickBot="1" x14ac:dyDescent="0.5">
      <c r="A177" s="83"/>
      <c r="B177" s="83"/>
      <c r="C177" s="83" t="s">
        <v>216</v>
      </c>
      <c r="D177" s="108"/>
      <c r="E177" s="60"/>
      <c r="F177" s="7" t="s">
        <v>21</v>
      </c>
    </row>
    <row r="178" spans="1:11" ht="13.05" customHeight="1" thickTop="1" thickBot="1" x14ac:dyDescent="0.5">
      <c r="A178" s="83"/>
      <c r="B178" s="83"/>
      <c r="C178" s="83" t="s">
        <v>217</v>
      </c>
      <c r="D178" s="108"/>
      <c r="E178" s="60"/>
      <c r="F178" s="7" t="s">
        <v>21</v>
      </c>
    </row>
    <row r="179" spans="1:11" ht="13.05" customHeight="1" thickTop="1" thickBot="1" x14ac:dyDescent="0.5">
      <c r="A179" s="83"/>
      <c r="B179" s="83"/>
      <c r="C179" s="83" t="s">
        <v>193</v>
      </c>
      <c r="D179" s="108"/>
      <c r="E179" s="60"/>
      <c r="F179" s="7" t="s">
        <v>21</v>
      </c>
    </row>
    <row r="180" spans="1:11" ht="13.05" customHeight="1" thickTop="1" thickBot="1" x14ac:dyDescent="0.5">
      <c r="A180" s="83" t="s">
        <v>24</v>
      </c>
      <c r="B180" s="83"/>
      <c r="C180" s="83" t="s">
        <v>192</v>
      </c>
      <c r="D180" s="108"/>
      <c r="E180" s="60"/>
      <c r="F180" s="7" t="s">
        <v>21</v>
      </c>
    </row>
    <row r="181" spans="1:11" ht="13.05" customHeight="1" thickTop="1" thickBot="1" x14ac:dyDescent="0.5">
      <c r="A181" s="83"/>
      <c r="B181" s="83"/>
      <c r="C181" s="83" t="s">
        <v>216</v>
      </c>
      <c r="D181" s="108"/>
      <c r="E181" s="60"/>
      <c r="F181" s="7" t="s">
        <v>21</v>
      </c>
    </row>
    <row r="182" spans="1:11" ht="13.05" customHeight="1" thickTop="1" thickBot="1" x14ac:dyDescent="0.5">
      <c r="A182" s="83"/>
      <c r="B182" s="83"/>
      <c r="C182" s="83" t="s">
        <v>217</v>
      </c>
      <c r="D182" s="108"/>
      <c r="E182" s="60"/>
      <c r="F182" s="7" t="s">
        <v>21</v>
      </c>
    </row>
    <row r="183" spans="1:11" ht="13.05" customHeight="1" thickTop="1" thickBot="1" x14ac:dyDescent="0.5">
      <c r="A183" s="83"/>
      <c r="B183" s="83"/>
      <c r="C183" s="83" t="s">
        <v>193</v>
      </c>
      <c r="D183" s="108"/>
      <c r="E183" s="60"/>
      <c r="F183" s="7" t="s">
        <v>21</v>
      </c>
    </row>
    <row r="184" spans="1:11" ht="13.05" customHeight="1" thickTop="1" thickBot="1" x14ac:dyDescent="0.5"/>
    <row r="185" spans="1:11" ht="13.05" customHeight="1" thickTop="1" x14ac:dyDescent="0.45">
      <c r="A185" s="15" t="s">
        <v>0</v>
      </c>
      <c r="B185" s="21" t="s">
        <v>1</v>
      </c>
      <c r="C185" s="109" t="s">
        <v>17</v>
      </c>
      <c r="D185" s="110"/>
      <c r="E185" s="110"/>
      <c r="F185" s="110"/>
      <c r="G185" s="111"/>
      <c r="H185" s="109" t="s">
        <v>34</v>
      </c>
      <c r="I185" s="110"/>
      <c r="J185" s="111"/>
      <c r="K185" s="76" t="s">
        <v>39</v>
      </c>
    </row>
    <row r="186" spans="1:11" ht="13.05" customHeight="1" x14ac:dyDescent="0.45">
      <c r="A186" s="79">
        <v>71</v>
      </c>
      <c r="B186" s="81" t="s">
        <v>55</v>
      </c>
      <c r="C186" s="22" t="s">
        <v>26</v>
      </c>
      <c r="D186" s="6" t="s">
        <v>27</v>
      </c>
      <c r="E186" s="83" t="s">
        <v>28</v>
      </c>
      <c r="F186" s="83"/>
      <c r="G186" s="84" t="s">
        <v>29</v>
      </c>
      <c r="H186" s="22" t="s">
        <v>36</v>
      </c>
      <c r="I186" s="86" t="s">
        <v>38</v>
      </c>
      <c r="J186" s="84" t="s">
        <v>35</v>
      </c>
      <c r="K186" s="77"/>
    </row>
    <row r="187" spans="1:11" ht="13.05" customHeight="1" thickBot="1" x14ac:dyDescent="0.5">
      <c r="A187" s="80"/>
      <c r="B187" s="82"/>
      <c r="C187" s="36" t="s">
        <v>30</v>
      </c>
      <c r="D187" s="37" t="s">
        <v>31</v>
      </c>
      <c r="E187" s="37" t="s">
        <v>32</v>
      </c>
      <c r="F187" s="37" t="s">
        <v>33</v>
      </c>
      <c r="G187" s="85"/>
      <c r="H187" s="36" t="s">
        <v>37</v>
      </c>
      <c r="I187" s="87"/>
      <c r="J187" s="88"/>
      <c r="K187" s="78"/>
    </row>
    <row r="188" spans="1:11" ht="13.05" customHeight="1" thickTop="1" x14ac:dyDescent="0.45">
      <c r="A188" s="89" t="s">
        <v>40</v>
      </c>
      <c r="B188" s="90"/>
      <c r="C188" s="31">
        <v>94</v>
      </c>
      <c r="D188" s="32">
        <v>100</v>
      </c>
      <c r="E188" s="33">
        <f>$E$175</f>
        <v>0</v>
      </c>
      <c r="F188" s="39" t="s">
        <v>12</v>
      </c>
      <c r="G188" s="34">
        <f>INT(C188*(185-D188)/100*E188)*12</f>
        <v>0</v>
      </c>
      <c r="H188" s="91"/>
      <c r="I188" s="92"/>
      <c r="J188" s="93"/>
      <c r="K188" s="35">
        <f>G188</f>
        <v>0</v>
      </c>
    </row>
    <row r="189" spans="1:11" ht="13.05" customHeight="1" x14ac:dyDescent="0.45">
      <c r="A189" s="94" t="s">
        <v>195</v>
      </c>
      <c r="B189" s="95"/>
      <c r="C189" s="96"/>
      <c r="D189" s="97"/>
      <c r="E189" s="97"/>
      <c r="F189" s="97"/>
      <c r="G189" s="98"/>
      <c r="H189" s="28">
        <v>7835</v>
      </c>
      <c r="I189" s="11">
        <f>$E$176</f>
        <v>0</v>
      </c>
      <c r="J189" s="16">
        <f t="shared" ref="J189:J196" si="41">INT(H189*I189)</f>
        <v>0</v>
      </c>
      <c r="K189" s="24">
        <f>J189</f>
        <v>0</v>
      </c>
    </row>
    <row r="190" spans="1:11" ht="13.05" customHeight="1" x14ac:dyDescent="0.45">
      <c r="A190" s="94" t="s">
        <v>207</v>
      </c>
      <c r="B190" s="95"/>
      <c r="C190" s="96"/>
      <c r="D190" s="97"/>
      <c r="E190" s="97"/>
      <c r="F190" s="97"/>
      <c r="G190" s="98"/>
      <c r="H190" s="28">
        <v>75016</v>
      </c>
      <c r="I190" s="11">
        <f>$E$177</f>
        <v>0</v>
      </c>
      <c r="J190" s="16">
        <f t="shared" si="41"/>
        <v>0</v>
      </c>
      <c r="K190" s="24">
        <f t="shared" ref="K190:K196" si="42">J190</f>
        <v>0</v>
      </c>
    </row>
    <row r="191" spans="1:11" ht="13.05" customHeight="1" x14ac:dyDescent="0.45">
      <c r="A191" s="94" t="s">
        <v>208</v>
      </c>
      <c r="B191" s="95"/>
      <c r="C191" s="96"/>
      <c r="D191" s="97"/>
      <c r="E191" s="97"/>
      <c r="F191" s="97"/>
      <c r="G191" s="98"/>
      <c r="H191" s="28">
        <v>25248</v>
      </c>
      <c r="I191" s="11">
        <f>$E$178</f>
        <v>0</v>
      </c>
      <c r="J191" s="16">
        <f t="shared" si="41"/>
        <v>0</v>
      </c>
      <c r="K191" s="24">
        <f t="shared" si="42"/>
        <v>0</v>
      </c>
    </row>
    <row r="192" spans="1:11" ht="13.05" customHeight="1" x14ac:dyDescent="0.45">
      <c r="A192" s="94" t="s">
        <v>196</v>
      </c>
      <c r="B192" s="95"/>
      <c r="C192" s="96"/>
      <c r="D192" s="97"/>
      <c r="E192" s="97"/>
      <c r="F192" s="97"/>
      <c r="G192" s="98"/>
      <c r="H192" s="28">
        <v>103744</v>
      </c>
      <c r="I192" s="11">
        <f>$E$179</f>
        <v>0</v>
      </c>
      <c r="J192" s="16">
        <f t="shared" si="41"/>
        <v>0</v>
      </c>
      <c r="K192" s="24">
        <f t="shared" si="42"/>
        <v>0</v>
      </c>
    </row>
    <row r="193" spans="1:11" ht="13.05" customHeight="1" x14ac:dyDescent="0.45">
      <c r="A193" s="94" t="s">
        <v>197</v>
      </c>
      <c r="B193" s="95"/>
      <c r="C193" s="96"/>
      <c r="D193" s="97"/>
      <c r="E193" s="97"/>
      <c r="F193" s="97"/>
      <c r="G193" s="98"/>
      <c r="H193" s="28">
        <v>5353</v>
      </c>
      <c r="I193" s="11">
        <f>$E$180</f>
        <v>0</v>
      </c>
      <c r="J193" s="16">
        <f t="shared" si="41"/>
        <v>0</v>
      </c>
      <c r="K193" s="24">
        <f t="shared" si="42"/>
        <v>0</v>
      </c>
    </row>
    <row r="194" spans="1:11" ht="13.05" customHeight="1" x14ac:dyDescent="0.45">
      <c r="A194" s="94" t="s">
        <v>209</v>
      </c>
      <c r="B194" s="95"/>
      <c r="C194" s="99"/>
      <c r="D194" s="100"/>
      <c r="E194" s="100"/>
      <c r="F194" s="100"/>
      <c r="G194" s="101"/>
      <c r="H194" s="28">
        <v>44635</v>
      </c>
      <c r="I194" s="13">
        <f>$E$181</f>
        <v>0</v>
      </c>
      <c r="J194" s="17">
        <f t="shared" si="41"/>
        <v>0</v>
      </c>
      <c r="K194" s="25">
        <f t="shared" si="42"/>
        <v>0</v>
      </c>
    </row>
    <row r="195" spans="1:11" ht="13.05" customHeight="1" x14ac:dyDescent="0.45">
      <c r="A195" s="102" t="s">
        <v>210</v>
      </c>
      <c r="B195" s="103"/>
      <c r="C195" s="99"/>
      <c r="D195" s="100"/>
      <c r="E195" s="100"/>
      <c r="F195" s="100"/>
      <c r="G195" s="101"/>
      <c r="H195" s="28">
        <v>17512</v>
      </c>
      <c r="I195" s="13">
        <f>$E$182</f>
        <v>0</v>
      </c>
      <c r="J195" s="17">
        <f t="shared" si="41"/>
        <v>0</v>
      </c>
      <c r="K195" s="25">
        <f t="shared" si="42"/>
        <v>0</v>
      </c>
    </row>
    <row r="196" spans="1:11" ht="13.05" customHeight="1" thickBot="1" x14ac:dyDescent="0.5">
      <c r="A196" s="102" t="s">
        <v>198</v>
      </c>
      <c r="B196" s="103"/>
      <c r="C196" s="99"/>
      <c r="D196" s="100"/>
      <c r="E196" s="100"/>
      <c r="F196" s="100"/>
      <c r="G196" s="101"/>
      <c r="H196" s="29">
        <v>76218</v>
      </c>
      <c r="I196" s="13">
        <f>$E$183</f>
        <v>0</v>
      </c>
      <c r="J196" s="17">
        <f t="shared" si="41"/>
        <v>0</v>
      </c>
      <c r="K196" s="25">
        <f t="shared" si="42"/>
        <v>0</v>
      </c>
    </row>
    <row r="197" spans="1:11" ht="13.05" customHeight="1" thickTop="1" x14ac:dyDescent="0.45">
      <c r="A197" s="106" t="s">
        <v>45</v>
      </c>
      <c r="B197" s="107"/>
      <c r="C197" s="23">
        <f>C188</f>
        <v>94</v>
      </c>
      <c r="D197" s="10">
        <f>D188</f>
        <v>100</v>
      </c>
      <c r="E197" s="14">
        <f>$E$175</f>
        <v>0</v>
      </c>
      <c r="F197" s="40" t="s">
        <v>12</v>
      </c>
      <c r="G197" s="18">
        <f>INT(C197*(185-D197)/100*E197)*12</f>
        <v>0</v>
      </c>
      <c r="H197" s="123"/>
      <c r="I197" s="124"/>
      <c r="J197" s="125"/>
      <c r="K197" s="26">
        <f>G197</f>
        <v>0</v>
      </c>
    </row>
    <row r="198" spans="1:11" ht="13.05" customHeight="1" x14ac:dyDescent="0.45">
      <c r="A198" s="94" t="s">
        <v>199</v>
      </c>
      <c r="B198" s="104"/>
      <c r="C198" s="96"/>
      <c r="D198" s="97"/>
      <c r="E198" s="97"/>
      <c r="F198" s="97"/>
      <c r="G198" s="98"/>
      <c r="H198" s="28">
        <v>7894</v>
      </c>
      <c r="I198" s="11">
        <f>$E$176</f>
        <v>0</v>
      </c>
      <c r="J198" s="16">
        <f>INT(H198*I198)</f>
        <v>0</v>
      </c>
      <c r="K198" s="24">
        <f>J198</f>
        <v>0</v>
      </c>
    </row>
    <row r="199" spans="1:11" ht="13.05" customHeight="1" x14ac:dyDescent="0.45">
      <c r="A199" s="94" t="s">
        <v>211</v>
      </c>
      <c r="B199" s="104"/>
      <c r="C199" s="96"/>
      <c r="D199" s="97"/>
      <c r="E199" s="97"/>
      <c r="F199" s="97"/>
      <c r="G199" s="98"/>
      <c r="H199" s="28">
        <v>74188</v>
      </c>
      <c r="I199" s="11">
        <f>$E$177</f>
        <v>0</v>
      </c>
      <c r="J199" s="16">
        <f t="shared" ref="J199:J205" si="43">INT(H199*I199)</f>
        <v>0</v>
      </c>
      <c r="K199" s="24">
        <f t="shared" ref="K199:K205" si="44">J199</f>
        <v>0</v>
      </c>
    </row>
    <row r="200" spans="1:11" ht="13.05" customHeight="1" x14ac:dyDescent="0.45">
      <c r="A200" s="94" t="s">
        <v>212</v>
      </c>
      <c r="B200" s="104"/>
      <c r="C200" s="96"/>
      <c r="D200" s="97"/>
      <c r="E200" s="97"/>
      <c r="F200" s="97"/>
      <c r="G200" s="98"/>
      <c r="H200" s="28">
        <v>25442</v>
      </c>
      <c r="I200" s="11">
        <f>$E$178</f>
        <v>0</v>
      </c>
      <c r="J200" s="16">
        <f t="shared" si="43"/>
        <v>0</v>
      </c>
      <c r="K200" s="24">
        <f t="shared" si="44"/>
        <v>0</v>
      </c>
    </row>
    <row r="201" spans="1:11" ht="13.05" customHeight="1" x14ac:dyDescent="0.45">
      <c r="A201" s="94" t="s">
        <v>200</v>
      </c>
      <c r="B201" s="104"/>
      <c r="C201" s="96"/>
      <c r="D201" s="97"/>
      <c r="E201" s="97"/>
      <c r="F201" s="97"/>
      <c r="G201" s="98"/>
      <c r="H201" s="28">
        <v>102917</v>
      </c>
      <c r="I201" s="11">
        <f>$E$179</f>
        <v>0</v>
      </c>
      <c r="J201" s="16">
        <f t="shared" si="43"/>
        <v>0</v>
      </c>
      <c r="K201" s="24">
        <f t="shared" si="44"/>
        <v>0</v>
      </c>
    </row>
    <row r="202" spans="1:11" ht="13.05" customHeight="1" x14ac:dyDescent="0.45">
      <c r="A202" s="94" t="s">
        <v>201</v>
      </c>
      <c r="B202" s="104"/>
      <c r="C202" s="96"/>
      <c r="D202" s="97"/>
      <c r="E202" s="97"/>
      <c r="F202" s="97"/>
      <c r="G202" s="98"/>
      <c r="H202" s="28">
        <v>5294</v>
      </c>
      <c r="I202" s="11">
        <f>$E$180</f>
        <v>0</v>
      </c>
      <c r="J202" s="16">
        <f t="shared" si="43"/>
        <v>0</v>
      </c>
      <c r="K202" s="24">
        <f t="shared" si="44"/>
        <v>0</v>
      </c>
    </row>
    <row r="203" spans="1:11" ht="13.05" customHeight="1" x14ac:dyDescent="0.45">
      <c r="A203" s="94" t="s">
        <v>213</v>
      </c>
      <c r="B203" s="104"/>
      <c r="C203" s="99"/>
      <c r="D203" s="100"/>
      <c r="E203" s="100"/>
      <c r="F203" s="100"/>
      <c r="G203" s="101"/>
      <c r="H203" s="28">
        <v>45463</v>
      </c>
      <c r="I203" s="13">
        <f>$E$181</f>
        <v>0</v>
      </c>
      <c r="J203" s="17">
        <f t="shared" si="43"/>
        <v>0</v>
      </c>
      <c r="K203" s="25">
        <f t="shared" si="44"/>
        <v>0</v>
      </c>
    </row>
    <row r="204" spans="1:11" ht="13.05" customHeight="1" x14ac:dyDescent="0.45">
      <c r="A204" s="102" t="s">
        <v>214</v>
      </c>
      <c r="B204" s="105"/>
      <c r="C204" s="99"/>
      <c r="D204" s="100"/>
      <c r="E204" s="100"/>
      <c r="F204" s="100"/>
      <c r="G204" s="101"/>
      <c r="H204" s="28">
        <v>17318</v>
      </c>
      <c r="I204" s="13">
        <f>$E$182</f>
        <v>0</v>
      </c>
      <c r="J204" s="17">
        <f t="shared" si="43"/>
        <v>0</v>
      </c>
      <c r="K204" s="25">
        <f t="shared" si="44"/>
        <v>0</v>
      </c>
    </row>
    <row r="205" spans="1:11" ht="13.05" customHeight="1" thickBot="1" x14ac:dyDescent="0.5">
      <c r="A205" s="74" t="s">
        <v>202</v>
      </c>
      <c r="B205" s="75"/>
      <c r="C205" s="112"/>
      <c r="D205" s="113"/>
      <c r="E205" s="113"/>
      <c r="F205" s="113"/>
      <c r="G205" s="114"/>
      <c r="H205" s="30">
        <v>77045</v>
      </c>
      <c r="I205" s="19">
        <f>$E$183</f>
        <v>0</v>
      </c>
      <c r="J205" s="20">
        <f t="shared" si="43"/>
        <v>0</v>
      </c>
      <c r="K205" s="27">
        <f t="shared" si="44"/>
        <v>0</v>
      </c>
    </row>
    <row r="206" spans="1:11" ht="13.05" customHeight="1" thickTop="1" thickBot="1" x14ac:dyDescent="0.5">
      <c r="J206" s="12" t="s">
        <v>50</v>
      </c>
      <c r="K206" s="38">
        <f>SUM(K188:K205)</f>
        <v>0</v>
      </c>
    </row>
    <row r="207" spans="1:11" ht="13.05" customHeight="1" thickTop="1" thickBot="1" x14ac:dyDescent="0.5">
      <c r="J207" s="12" t="s">
        <v>51</v>
      </c>
      <c r="K207" s="38">
        <f>K206-K208</f>
        <v>0</v>
      </c>
    </row>
    <row r="208" spans="1:11" ht="13.05" customHeight="1" thickTop="1" thickBot="1" x14ac:dyDescent="0.5">
      <c r="J208" s="12" t="s">
        <v>34</v>
      </c>
      <c r="K208" s="38">
        <f>ROUNDUP(K206/1.1,0)</f>
        <v>0</v>
      </c>
    </row>
    <row r="209" spans="1:11" ht="13.05" customHeight="1" thickTop="1" thickBot="1" x14ac:dyDescent="0.5"/>
    <row r="210" spans="1:11" ht="13.05" customHeight="1" thickTop="1" x14ac:dyDescent="0.45">
      <c r="A210" s="15" t="s">
        <v>0</v>
      </c>
      <c r="B210" s="21" t="s">
        <v>1</v>
      </c>
      <c r="C210" s="109" t="s">
        <v>17</v>
      </c>
      <c r="D210" s="110"/>
      <c r="E210" s="110"/>
      <c r="F210" s="110"/>
      <c r="G210" s="111"/>
      <c r="H210" s="109" t="s">
        <v>34</v>
      </c>
      <c r="I210" s="110"/>
      <c r="J210" s="111"/>
      <c r="K210" s="76" t="s">
        <v>39</v>
      </c>
    </row>
    <row r="211" spans="1:11" ht="13.05" customHeight="1" x14ac:dyDescent="0.45">
      <c r="A211" s="79">
        <v>72</v>
      </c>
      <c r="B211" s="81" t="s">
        <v>56</v>
      </c>
      <c r="C211" s="22" t="s">
        <v>26</v>
      </c>
      <c r="D211" s="6" t="s">
        <v>27</v>
      </c>
      <c r="E211" s="83" t="s">
        <v>28</v>
      </c>
      <c r="F211" s="83"/>
      <c r="G211" s="84" t="s">
        <v>29</v>
      </c>
      <c r="H211" s="22" t="s">
        <v>36</v>
      </c>
      <c r="I211" s="86" t="s">
        <v>38</v>
      </c>
      <c r="J211" s="84" t="s">
        <v>35</v>
      </c>
      <c r="K211" s="77"/>
    </row>
    <row r="212" spans="1:11" ht="13.05" customHeight="1" thickBot="1" x14ac:dyDescent="0.5">
      <c r="A212" s="80"/>
      <c r="B212" s="82"/>
      <c r="C212" s="36" t="s">
        <v>30</v>
      </c>
      <c r="D212" s="37" t="s">
        <v>31</v>
      </c>
      <c r="E212" s="37" t="s">
        <v>32</v>
      </c>
      <c r="F212" s="37" t="s">
        <v>33</v>
      </c>
      <c r="G212" s="85"/>
      <c r="H212" s="36" t="s">
        <v>37</v>
      </c>
      <c r="I212" s="87"/>
      <c r="J212" s="88"/>
      <c r="K212" s="78"/>
    </row>
    <row r="213" spans="1:11" ht="13.05" customHeight="1" thickTop="1" x14ac:dyDescent="0.45">
      <c r="A213" s="89" t="s">
        <v>40</v>
      </c>
      <c r="B213" s="90"/>
      <c r="C213" s="31">
        <v>31</v>
      </c>
      <c r="D213" s="32">
        <v>100</v>
      </c>
      <c r="E213" s="33">
        <f>$E$175</f>
        <v>0</v>
      </c>
      <c r="F213" s="39" t="s">
        <v>12</v>
      </c>
      <c r="G213" s="34">
        <f>INT(C213*(185-D213)/100*E213)*12</f>
        <v>0</v>
      </c>
      <c r="H213" s="91"/>
      <c r="I213" s="92"/>
      <c r="J213" s="93"/>
      <c r="K213" s="35">
        <f>G213</f>
        <v>0</v>
      </c>
    </row>
    <row r="214" spans="1:11" ht="13.05" customHeight="1" x14ac:dyDescent="0.45">
      <c r="A214" s="94" t="s">
        <v>195</v>
      </c>
      <c r="B214" s="95"/>
      <c r="C214" s="96"/>
      <c r="D214" s="97"/>
      <c r="E214" s="97"/>
      <c r="F214" s="97"/>
      <c r="G214" s="98"/>
      <c r="H214" s="28">
        <v>2226</v>
      </c>
      <c r="I214" s="11">
        <f>$E$176</f>
        <v>0</v>
      </c>
      <c r="J214" s="16">
        <f t="shared" ref="J214:J221" si="45">INT(H214*I214)</f>
        <v>0</v>
      </c>
      <c r="K214" s="24">
        <f>J214</f>
        <v>0</v>
      </c>
    </row>
    <row r="215" spans="1:11" ht="13.05" customHeight="1" x14ac:dyDescent="0.45">
      <c r="A215" s="94" t="s">
        <v>207</v>
      </c>
      <c r="B215" s="95"/>
      <c r="C215" s="96"/>
      <c r="D215" s="97"/>
      <c r="E215" s="97"/>
      <c r="F215" s="97"/>
      <c r="G215" s="98"/>
      <c r="H215" s="28">
        <v>19881</v>
      </c>
      <c r="I215" s="11">
        <f>$E$177</f>
        <v>0</v>
      </c>
      <c r="J215" s="16">
        <f t="shared" si="45"/>
        <v>0</v>
      </c>
      <c r="K215" s="24">
        <f t="shared" ref="K215:K221" si="46">J215</f>
        <v>0</v>
      </c>
    </row>
    <row r="216" spans="1:11" ht="13.05" customHeight="1" x14ac:dyDescent="0.45">
      <c r="A216" s="94" t="s">
        <v>208</v>
      </c>
      <c r="B216" s="95"/>
      <c r="C216" s="96"/>
      <c r="D216" s="97"/>
      <c r="E216" s="97"/>
      <c r="F216" s="97"/>
      <c r="G216" s="98"/>
      <c r="H216" s="28">
        <v>7699</v>
      </c>
      <c r="I216" s="11">
        <f>$E$178</f>
        <v>0</v>
      </c>
      <c r="J216" s="16">
        <f t="shared" si="45"/>
        <v>0</v>
      </c>
      <c r="K216" s="24">
        <f t="shared" si="46"/>
        <v>0</v>
      </c>
    </row>
    <row r="217" spans="1:11" ht="13.05" customHeight="1" x14ac:dyDescent="0.45">
      <c r="A217" s="94" t="s">
        <v>196</v>
      </c>
      <c r="B217" s="95"/>
      <c r="C217" s="96"/>
      <c r="D217" s="97"/>
      <c r="E217" s="97"/>
      <c r="F217" s="97"/>
      <c r="G217" s="98"/>
      <c r="H217" s="28">
        <v>27628</v>
      </c>
      <c r="I217" s="11">
        <f>$E$179</f>
        <v>0</v>
      </c>
      <c r="J217" s="16">
        <f t="shared" si="45"/>
        <v>0</v>
      </c>
      <c r="K217" s="24">
        <f t="shared" si="46"/>
        <v>0</v>
      </c>
    </row>
    <row r="218" spans="1:11" ht="13.05" customHeight="1" x14ac:dyDescent="0.45">
      <c r="A218" s="94" t="s">
        <v>197</v>
      </c>
      <c r="B218" s="95"/>
      <c r="C218" s="96"/>
      <c r="D218" s="97"/>
      <c r="E218" s="97"/>
      <c r="F218" s="97"/>
      <c r="G218" s="98"/>
      <c r="H218" s="28">
        <v>1453</v>
      </c>
      <c r="I218" s="11">
        <f>$E$180</f>
        <v>0</v>
      </c>
      <c r="J218" s="16">
        <f t="shared" si="45"/>
        <v>0</v>
      </c>
      <c r="K218" s="24">
        <f t="shared" si="46"/>
        <v>0</v>
      </c>
    </row>
    <row r="219" spans="1:11" ht="13.05" customHeight="1" x14ac:dyDescent="0.45">
      <c r="A219" s="94" t="s">
        <v>209</v>
      </c>
      <c r="B219" s="95"/>
      <c r="C219" s="99"/>
      <c r="D219" s="100"/>
      <c r="E219" s="100"/>
      <c r="F219" s="100"/>
      <c r="G219" s="101"/>
      <c r="H219" s="28">
        <v>11888</v>
      </c>
      <c r="I219" s="13">
        <f>$E$181</f>
        <v>0</v>
      </c>
      <c r="J219" s="17">
        <f t="shared" si="45"/>
        <v>0</v>
      </c>
      <c r="K219" s="25">
        <f t="shared" si="46"/>
        <v>0</v>
      </c>
    </row>
    <row r="220" spans="1:11" ht="13.05" customHeight="1" x14ac:dyDescent="0.45">
      <c r="A220" s="102" t="s">
        <v>210</v>
      </c>
      <c r="B220" s="103"/>
      <c r="C220" s="99"/>
      <c r="D220" s="100"/>
      <c r="E220" s="100"/>
      <c r="F220" s="100"/>
      <c r="G220" s="101"/>
      <c r="H220" s="28">
        <v>5329</v>
      </c>
      <c r="I220" s="13">
        <f>$E$182</f>
        <v>0</v>
      </c>
      <c r="J220" s="17">
        <f t="shared" si="45"/>
        <v>0</v>
      </c>
      <c r="K220" s="25">
        <f t="shared" si="46"/>
        <v>0</v>
      </c>
    </row>
    <row r="221" spans="1:11" ht="13.05" customHeight="1" thickBot="1" x14ac:dyDescent="0.5">
      <c r="A221" s="102" t="s">
        <v>198</v>
      </c>
      <c r="B221" s="103"/>
      <c r="C221" s="99"/>
      <c r="D221" s="100"/>
      <c r="E221" s="100"/>
      <c r="F221" s="100"/>
      <c r="G221" s="101"/>
      <c r="H221" s="29">
        <v>20658</v>
      </c>
      <c r="I221" s="13">
        <f>$E$183</f>
        <v>0</v>
      </c>
      <c r="J221" s="17">
        <f t="shared" si="45"/>
        <v>0</v>
      </c>
      <c r="K221" s="25">
        <f t="shared" si="46"/>
        <v>0</v>
      </c>
    </row>
    <row r="222" spans="1:11" ht="13.05" customHeight="1" thickTop="1" x14ac:dyDescent="0.45">
      <c r="A222" s="106" t="s">
        <v>45</v>
      </c>
      <c r="B222" s="107"/>
      <c r="C222" s="23">
        <f>C213</f>
        <v>31</v>
      </c>
      <c r="D222" s="10">
        <f>D213</f>
        <v>100</v>
      </c>
      <c r="E222" s="14">
        <f>$E$175</f>
        <v>0</v>
      </c>
      <c r="F222" s="40" t="s">
        <v>12</v>
      </c>
      <c r="G222" s="18">
        <f>INT(C222*(185-D222)/100*E222)*12</f>
        <v>0</v>
      </c>
      <c r="H222" s="123"/>
      <c r="I222" s="124"/>
      <c r="J222" s="125"/>
      <c r="K222" s="26">
        <f>G222</f>
        <v>0</v>
      </c>
    </row>
    <row r="223" spans="1:11" ht="13.05" customHeight="1" x14ac:dyDescent="0.45">
      <c r="A223" s="94" t="s">
        <v>199</v>
      </c>
      <c r="B223" s="104"/>
      <c r="C223" s="96"/>
      <c r="D223" s="97"/>
      <c r="E223" s="97"/>
      <c r="F223" s="97"/>
      <c r="G223" s="98"/>
      <c r="H223" s="28">
        <v>2248</v>
      </c>
      <c r="I223" s="11">
        <f>$E$176</f>
        <v>0</v>
      </c>
      <c r="J223" s="16">
        <f>INT(H223*I223)</f>
        <v>0</v>
      </c>
      <c r="K223" s="24">
        <f>J223</f>
        <v>0</v>
      </c>
    </row>
    <row r="224" spans="1:11" ht="13.05" customHeight="1" x14ac:dyDescent="0.45">
      <c r="A224" s="94" t="s">
        <v>211</v>
      </c>
      <c r="B224" s="104"/>
      <c r="C224" s="96"/>
      <c r="D224" s="97"/>
      <c r="E224" s="97"/>
      <c r="F224" s="97"/>
      <c r="G224" s="98"/>
      <c r="H224" s="28">
        <v>19714</v>
      </c>
      <c r="I224" s="11">
        <f>$E$177</f>
        <v>0</v>
      </c>
      <c r="J224" s="16">
        <f t="shared" ref="J224:J230" si="47">INT(H224*I224)</f>
        <v>0</v>
      </c>
      <c r="K224" s="24">
        <f t="shared" ref="K224:K230" si="48">J224</f>
        <v>0</v>
      </c>
    </row>
    <row r="225" spans="1:11" ht="13.05" customHeight="1" x14ac:dyDescent="0.45">
      <c r="A225" s="94" t="s">
        <v>212</v>
      </c>
      <c r="B225" s="104"/>
      <c r="C225" s="96"/>
      <c r="D225" s="97"/>
      <c r="E225" s="97"/>
      <c r="F225" s="97"/>
      <c r="G225" s="98"/>
      <c r="H225" s="28">
        <v>7775</v>
      </c>
      <c r="I225" s="11">
        <f>$E$178</f>
        <v>0</v>
      </c>
      <c r="J225" s="16">
        <f t="shared" si="47"/>
        <v>0</v>
      </c>
      <c r="K225" s="24">
        <f t="shared" si="48"/>
        <v>0</v>
      </c>
    </row>
    <row r="226" spans="1:11" ht="13.05" customHeight="1" x14ac:dyDescent="0.45">
      <c r="A226" s="94" t="s">
        <v>200</v>
      </c>
      <c r="B226" s="104"/>
      <c r="C226" s="96"/>
      <c r="D226" s="97"/>
      <c r="E226" s="97"/>
      <c r="F226" s="97"/>
      <c r="G226" s="98"/>
      <c r="H226" s="28">
        <v>27528</v>
      </c>
      <c r="I226" s="11">
        <f>$E$179</f>
        <v>0</v>
      </c>
      <c r="J226" s="16">
        <f t="shared" si="47"/>
        <v>0</v>
      </c>
      <c r="K226" s="24">
        <f t="shared" si="48"/>
        <v>0</v>
      </c>
    </row>
    <row r="227" spans="1:11" ht="13.05" customHeight="1" x14ac:dyDescent="0.45">
      <c r="A227" s="94" t="s">
        <v>201</v>
      </c>
      <c r="B227" s="104"/>
      <c r="C227" s="96"/>
      <c r="D227" s="97"/>
      <c r="E227" s="97"/>
      <c r="F227" s="97"/>
      <c r="G227" s="98"/>
      <c r="H227" s="28">
        <v>1431</v>
      </c>
      <c r="I227" s="11">
        <f>$E$180</f>
        <v>0</v>
      </c>
      <c r="J227" s="16">
        <f t="shared" si="47"/>
        <v>0</v>
      </c>
      <c r="K227" s="24">
        <f t="shared" si="48"/>
        <v>0</v>
      </c>
    </row>
    <row r="228" spans="1:11" ht="13.05" customHeight="1" x14ac:dyDescent="0.45">
      <c r="A228" s="94" t="s">
        <v>213</v>
      </c>
      <c r="B228" s="104"/>
      <c r="C228" s="99"/>
      <c r="D228" s="100"/>
      <c r="E228" s="100"/>
      <c r="F228" s="100"/>
      <c r="G228" s="101"/>
      <c r="H228" s="28">
        <v>12055</v>
      </c>
      <c r="I228" s="13">
        <f>$E$181</f>
        <v>0</v>
      </c>
      <c r="J228" s="17">
        <f t="shared" si="47"/>
        <v>0</v>
      </c>
      <c r="K228" s="25">
        <f t="shared" si="48"/>
        <v>0</v>
      </c>
    </row>
    <row r="229" spans="1:11" ht="13.05" customHeight="1" x14ac:dyDescent="0.45">
      <c r="A229" s="102" t="s">
        <v>214</v>
      </c>
      <c r="B229" s="105"/>
      <c r="C229" s="99"/>
      <c r="D229" s="100"/>
      <c r="E229" s="100"/>
      <c r="F229" s="100"/>
      <c r="G229" s="101"/>
      <c r="H229" s="28">
        <v>5253</v>
      </c>
      <c r="I229" s="13">
        <f>$E$182</f>
        <v>0</v>
      </c>
      <c r="J229" s="17">
        <f t="shared" si="47"/>
        <v>0</v>
      </c>
      <c r="K229" s="25">
        <f t="shared" si="48"/>
        <v>0</v>
      </c>
    </row>
    <row r="230" spans="1:11" ht="13.05" customHeight="1" thickBot="1" x14ac:dyDescent="0.5">
      <c r="A230" s="74" t="s">
        <v>202</v>
      </c>
      <c r="B230" s="75"/>
      <c r="C230" s="112"/>
      <c r="D230" s="113"/>
      <c r="E230" s="113"/>
      <c r="F230" s="113"/>
      <c r="G230" s="114"/>
      <c r="H230" s="30">
        <v>20758</v>
      </c>
      <c r="I230" s="19">
        <f>$E$183</f>
        <v>0</v>
      </c>
      <c r="J230" s="20">
        <f t="shared" si="47"/>
        <v>0</v>
      </c>
      <c r="K230" s="27">
        <f t="shared" si="48"/>
        <v>0</v>
      </c>
    </row>
    <row r="231" spans="1:11" ht="13.05" customHeight="1" thickTop="1" thickBot="1" x14ac:dyDescent="0.5">
      <c r="J231" s="12" t="s">
        <v>50</v>
      </c>
      <c r="K231" s="38">
        <f>SUM(K213:K230)</f>
        <v>0</v>
      </c>
    </row>
    <row r="232" spans="1:11" ht="13.05" customHeight="1" thickTop="1" thickBot="1" x14ac:dyDescent="0.5">
      <c r="J232" s="12" t="s">
        <v>51</v>
      </c>
      <c r="K232" s="38">
        <f>K231-K233</f>
        <v>0</v>
      </c>
    </row>
    <row r="233" spans="1:11" ht="13.05" customHeight="1" thickTop="1" thickBot="1" x14ac:dyDescent="0.5">
      <c r="J233" s="12" t="s">
        <v>34</v>
      </c>
      <c r="K233" s="38">
        <f>ROUNDUP(K231/1.1,0)</f>
        <v>0</v>
      </c>
    </row>
    <row r="234" spans="1:11" ht="13.05" customHeight="1" thickTop="1" thickBot="1" x14ac:dyDescent="0.5"/>
    <row r="235" spans="1:11" ht="13.05" customHeight="1" thickTop="1" x14ac:dyDescent="0.45">
      <c r="A235" s="15" t="s">
        <v>0</v>
      </c>
      <c r="B235" s="21" t="s">
        <v>1</v>
      </c>
      <c r="C235" s="109" t="s">
        <v>17</v>
      </c>
      <c r="D235" s="110"/>
      <c r="E235" s="110"/>
      <c r="F235" s="110"/>
      <c r="G235" s="111"/>
      <c r="H235" s="109" t="s">
        <v>34</v>
      </c>
      <c r="I235" s="110"/>
      <c r="J235" s="111"/>
      <c r="K235" s="76" t="s">
        <v>39</v>
      </c>
    </row>
    <row r="236" spans="1:11" ht="13.05" customHeight="1" x14ac:dyDescent="0.45">
      <c r="A236" s="79">
        <v>73</v>
      </c>
      <c r="B236" s="81" t="s">
        <v>57</v>
      </c>
      <c r="C236" s="22" t="s">
        <v>26</v>
      </c>
      <c r="D236" s="6" t="s">
        <v>27</v>
      </c>
      <c r="E236" s="83" t="s">
        <v>28</v>
      </c>
      <c r="F236" s="83"/>
      <c r="G236" s="84" t="s">
        <v>29</v>
      </c>
      <c r="H236" s="22" t="s">
        <v>36</v>
      </c>
      <c r="I236" s="86" t="s">
        <v>38</v>
      </c>
      <c r="J236" s="84" t="s">
        <v>35</v>
      </c>
      <c r="K236" s="77"/>
    </row>
    <row r="237" spans="1:11" ht="13.05" customHeight="1" thickBot="1" x14ac:dyDescent="0.5">
      <c r="A237" s="80"/>
      <c r="B237" s="82"/>
      <c r="C237" s="36" t="s">
        <v>30</v>
      </c>
      <c r="D237" s="37" t="s">
        <v>31</v>
      </c>
      <c r="E237" s="37" t="s">
        <v>32</v>
      </c>
      <c r="F237" s="37" t="s">
        <v>33</v>
      </c>
      <c r="G237" s="85"/>
      <c r="H237" s="36" t="s">
        <v>37</v>
      </c>
      <c r="I237" s="87"/>
      <c r="J237" s="88"/>
      <c r="K237" s="78"/>
    </row>
    <row r="238" spans="1:11" ht="13.05" customHeight="1" thickTop="1" x14ac:dyDescent="0.45">
      <c r="A238" s="89" t="s">
        <v>40</v>
      </c>
      <c r="B238" s="90"/>
      <c r="C238" s="31">
        <v>98</v>
      </c>
      <c r="D238" s="32">
        <v>100</v>
      </c>
      <c r="E238" s="33">
        <f>$E$175</f>
        <v>0</v>
      </c>
      <c r="F238" s="39" t="s">
        <v>12</v>
      </c>
      <c r="G238" s="34">
        <f>INT(C238*(185-D238)/100*E238)*12</f>
        <v>0</v>
      </c>
      <c r="H238" s="91"/>
      <c r="I238" s="92"/>
      <c r="J238" s="93"/>
      <c r="K238" s="35">
        <f>G238</f>
        <v>0</v>
      </c>
    </row>
    <row r="239" spans="1:11" ht="13.05" customHeight="1" x14ac:dyDescent="0.45">
      <c r="A239" s="94" t="s">
        <v>195</v>
      </c>
      <c r="B239" s="95"/>
      <c r="C239" s="96"/>
      <c r="D239" s="97"/>
      <c r="E239" s="97"/>
      <c r="F239" s="97"/>
      <c r="G239" s="98"/>
      <c r="H239" s="28">
        <v>9588</v>
      </c>
      <c r="I239" s="11">
        <f>$E$176</f>
        <v>0</v>
      </c>
      <c r="J239" s="16">
        <f t="shared" ref="J239:J246" si="49">INT(H239*I239)</f>
        <v>0</v>
      </c>
      <c r="K239" s="24">
        <f>J239</f>
        <v>0</v>
      </c>
    </row>
    <row r="240" spans="1:11" ht="13.05" customHeight="1" x14ac:dyDescent="0.45">
      <c r="A240" s="94" t="s">
        <v>207</v>
      </c>
      <c r="B240" s="95"/>
      <c r="C240" s="96"/>
      <c r="D240" s="97"/>
      <c r="E240" s="97"/>
      <c r="F240" s="97"/>
      <c r="G240" s="98"/>
      <c r="H240" s="28">
        <v>102375</v>
      </c>
      <c r="I240" s="11">
        <f>$E$177</f>
        <v>0</v>
      </c>
      <c r="J240" s="16">
        <f t="shared" si="49"/>
        <v>0</v>
      </c>
      <c r="K240" s="24">
        <f t="shared" ref="K240:K246" si="50">J240</f>
        <v>0</v>
      </c>
    </row>
    <row r="241" spans="1:11" ht="13.05" customHeight="1" x14ac:dyDescent="0.45">
      <c r="A241" s="94" t="s">
        <v>208</v>
      </c>
      <c r="B241" s="95"/>
      <c r="C241" s="96"/>
      <c r="D241" s="97"/>
      <c r="E241" s="97"/>
      <c r="F241" s="97"/>
      <c r="G241" s="98"/>
      <c r="H241" s="28">
        <v>34370</v>
      </c>
      <c r="I241" s="11">
        <f>$E$178</f>
        <v>0</v>
      </c>
      <c r="J241" s="16">
        <f t="shared" si="49"/>
        <v>0</v>
      </c>
      <c r="K241" s="24">
        <f t="shared" si="50"/>
        <v>0</v>
      </c>
    </row>
    <row r="242" spans="1:11" ht="13.05" customHeight="1" x14ac:dyDescent="0.45">
      <c r="A242" s="94" t="s">
        <v>196</v>
      </c>
      <c r="B242" s="95"/>
      <c r="C242" s="96"/>
      <c r="D242" s="97"/>
      <c r="E242" s="97"/>
      <c r="F242" s="97"/>
      <c r="G242" s="98"/>
      <c r="H242" s="28">
        <v>143501</v>
      </c>
      <c r="I242" s="11">
        <f>$E$179</f>
        <v>0</v>
      </c>
      <c r="J242" s="16">
        <f t="shared" si="49"/>
        <v>0</v>
      </c>
      <c r="K242" s="24">
        <f t="shared" si="50"/>
        <v>0</v>
      </c>
    </row>
    <row r="243" spans="1:11" ht="13.05" customHeight="1" x14ac:dyDescent="0.45">
      <c r="A243" s="94" t="s">
        <v>197</v>
      </c>
      <c r="B243" s="95"/>
      <c r="C243" s="96"/>
      <c r="D243" s="97"/>
      <c r="E243" s="97"/>
      <c r="F243" s="97"/>
      <c r="G243" s="98"/>
      <c r="H243" s="28">
        <v>6530</v>
      </c>
      <c r="I243" s="11">
        <f>$E$180</f>
        <v>0</v>
      </c>
      <c r="J243" s="16">
        <f t="shared" si="49"/>
        <v>0</v>
      </c>
      <c r="K243" s="24">
        <f t="shared" si="50"/>
        <v>0</v>
      </c>
    </row>
    <row r="244" spans="1:11" ht="13.05" customHeight="1" x14ac:dyDescent="0.45">
      <c r="A244" s="94" t="s">
        <v>209</v>
      </c>
      <c r="B244" s="95"/>
      <c r="C244" s="99"/>
      <c r="D244" s="100"/>
      <c r="E244" s="100"/>
      <c r="F244" s="100"/>
      <c r="G244" s="101"/>
      <c r="H244" s="28">
        <v>59445</v>
      </c>
      <c r="I244" s="13">
        <f>$E$181</f>
        <v>0</v>
      </c>
      <c r="J244" s="17">
        <f t="shared" si="49"/>
        <v>0</v>
      </c>
      <c r="K244" s="25">
        <f t="shared" si="50"/>
        <v>0</v>
      </c>
    </row>
    <row r="245" spans="1:11" ht="13.05" customHeight="1" x14ac:dyDescent="0.45">
      <c r="A245" s="102" t="s">
        <v>210</v>
      </c>
      <c r="B245" s="103"/>
      <c r="C245" s="99"/>
      <c r="D245" s="100"/>
      <c r="E245" s="100"/>
      <c r="F245" s="100"/>
      <c r="G245" s="101"/>
      <c r="H245" s="28">
        <v>23669</v>
      </c>
      <c r="I245" s="13">
        <f>$E$182</f>
        <v>0</v>
      </c>
      <c r="J245" s="17">
        <f t="shared" si="49"/>
        <v>0</v>
      </c>
      <c r="K245" s="25">
        <f t="shared" si="50"/>
        <v>0</v>
      </c>
    </row>
    <row r="246" spans="1:11" ht="13.05" customHeight="1" thickBot="1" x14ac:dyDescent="0.5">
      <c r="A246" s="102" t="s">
        <v>198</v>
      </c>
      <c r="B246" s="103"/>
      <c r="C246" s="99"/>
      <c r="D246" s="100"/>
      <c r="E246" s="100"/>
      <c r="F246" s="100"/>
      <c r="G246" s="101"/>
      <c r="H246" s="29">
        <v>104903</v>
      </c>
      <c r="I246" s="13">
        <f>$E$183</f>
        <v>0</v>
      </c>
      <c r="J246" s="17">
        <f t="shared" si="49"/>
        <v>0</v>
      </c>
      <c r="K246" s="25">
        <f t="shared" si="50"/>
        <v>0</v>
      </c>
    </row>
    <row r="247" spans="1:11" ht="13.05" customHeight="1" thickTop="1" x14ac:dyDescent="0.45">
      <c r="A247" s="106" t="s">
        <v>45</v>
      </c>
      <c r="B247" s="107"/>
      <c r="C247" s="23">
        <f>C238</f>
        <v>98</v>
      </c>
      <c r="D247" s="10">
        <f>D238</f>
        <v>100</v>
      </c>
      <c r="E247" s="14">
        <f>$E$175</f>
        <v>0</v>
      </c>
      <c r="F247" s="40" t="s">
        <v>12</v>
      </c>
      <c r="G247" s="18">
        <f>INT(C247*(185-D247)/100*E247)*12</f>
        <v>0</v>
      </c>
      <c r="H247" s="123"/>
      <c r="I247" s="124"/>
      <c r="J247" s="125"/>
      <c r="K247" s="26">
        <f>G247</f>
        <v>0</v>
      </c>
    </row>
    <row r="248" spans="1:11" ht="13.05" customHeight="1" x14ac:dyDescent="0.45">
      <c r="A248" s="94" t="s">
        <v>199</v>
      </c>
      <c r="B248" s="104"/>
      <c r="C248" s="96"/>
      <c r="D248" s="97"/>
      <c r="E248" s="97"/>
      <c r="F248" s="97"/>
      <c r="G248" s="98"/>
      <c r="H248" s="28">
        <v>9650</v>
      </c>
      <c r="I248" s="11">
        <f>$E$176</f>
        <v>0</v>
      </c>
      <c r="J248" s="16">
        <f>INT(H248*I248)</f>
        <v>0</v>
      </c>
      <c r="K248" s="24">
        <f>J248</f>
        <v>0</v>
      </c>
    </row>
    <row r="249" spans="1:11" ht="13.05" customHeight="1" x14ac:dyDescent="0.45">
      <c r="A249" s="94" t="s">
        <v>211</v>
      </c>
      <c r="B249" s="104"/>
      <c r="C249" s="96"/>
      <c r="D249" s="97"/>
      <c r="E249" s="97"/>
      <c r="F249" s="97"/>
      <c r="G249" s="98"/>
      <c r="H249" s="28">
        <v>101031</v>
      </c>
      <c r="I249" s="11">
        <f>$E$177</f>
        <v>0</v>
      </c>
      <c r="J249" s="16">
        <f t="shared" ref="J249:J255" si="51">INT(H249*I249)</f>
        <v>0</v>
      </c>
      <c r="K249" s="24">
        <f t="shared" ref="K249:K255" si="52">J249</f>
        <v>0</v>
      </c>
    </row>
    <row r="250" spans="1:11" ht="13.05" customHeight="1" x14ac:dyDescent="0.45">
      <c r="A250" s="94" t="s">
        <v>212</v>
      </c>
      <c r="B250" s="104"/>
      <c r="C250" s="96"/>
      <c r="D250" s="97"/>
      <c r="E250" s="97"/>
      <c r="F250" s="97"/>
      <c r="G250" s="98"/>
      <c r="H250" s="28">
        <v>34596</v>
      </c>
      <c r="I250" s="11">
        <f>$E$178</f>
        <v>0</v>
      </c>
      <c r="J250" s="16">
        <f t="shared" si="51"/>
        <v>0</v>
      </c>
      <c r="K250" s="24">
        <f t="shared" si="52"/>
        <v>0</v>
      </c>
    </row>
    <row r="251" spans="1:11" ht="13.05" customHeight="1" x14ac:dyDescent="0.45">
      <c r="A251" s="94" t="s">
        <v>200</v>
      </c>
      <c r="B251" s="104"/>
      <c r="C251" s="96"/>
      <c r="D251" s="97"/>
      <c r="E251" s="97"/>
      <c r="F251" s="97"/>
      <c r="G251" s="98"/>
      <c r="H251" s="28">
        <v>142124</v>
      </c>
      <c r="I251" s="11">
        <f>$E$179</f>
        <v>0</v>
      </c>
      <c r="J251" s="16">
        <f t="shared" si="51"/>
        <v>0</v>
      </c>
      <c r="K251" s="24">
        <f t="shared" si="52"/>
        <v>0</v>
      </c>
    </row>
    <row r="252" spans="1:11" ht="13.05" customHeight="1" x14ac:dyDescent="0.45">
      <c r="A252" s="94" t="s">
        <v>201</v>
      </c>
      <c r="B252" s="104"/>
      <c r="C252" s="96"/>
      <c r="D252" s="97"/>
      <c r="E252" s="97"/>
      <c r="F252" s="97"/>
      <c r="G252" s="98"/>
      <c r="H252" s="28">
        <v>6468</v>
      </c>
      <c r="I252" s="11">
        <f>$E$180</f>
        <v>0</v>
      </c>
      <c r="J252" s="16">
        <f t="shared" si="51"/>
        <v>0</v>
      </c>
      <c r="K252" s="24">
        <f t="shared" si="52"/>
        <v>0</v>
      </c>
    </row>
    <row r="253" spans="1:11" ht="13.05" customHeight="1" x14ac:dyDescent="0.45">
      <c r="A253" s="94" t="s">
        <v>213</v>
      </c>
      <c r="B253" s="104"/>
      <c r="C253" s="99"/>
      <c r="D253" s="100"/>
      <c r="E253" s="100"/>
      <c r="F253" s="100"/>
      <c r="G253" s="101"/>
      <c r="H253" s="28">
        <v>60789</v>
      </c>
      <c r="I253" s="13">
        <f>$E$181</f>
        <v>0</v>
      </c>
      <c r="J253" s="17">
        <f t="shared" si="51"/>
        <v>0</v>
      </c>
      <c r="K253" s="25">
        <f t="shared" si="52"/>
        <v>0</v>
      </c>
    </row>
    <row r="254" spans="1:11" ht="13.05" customHeight="1" x14ac:dyDescent="0.45">
      <c r="A254" s="102" t="s">
        <v>214</v>
      </c>
      <c r="B254" s="105"/>
      <c r="C254" s="99"/>
      <c r="D254" s="100"/>
      <c r="E254" s="100"/>
      <c r="F254" s="100"/>
      <c r="G254" s="101"/>
      <c r="H254" s="28">
        <v>23443</v>
      </c>
      <c r="I254" s="13">
        <f>$E$182</f>
        <v>0</v>
      </c>
      <c r="J254" s="17">
        <f t="shared" si="51"/>
        <v>0</v>
      </c>
      <c r="K254" s="25">
        <f t="shared" si="52"/>
        <v>0</v>
      </c>
    </row>
    <row r="255" spans="1:11" ht="13.05" customHeight="1" thickBot="1" x14ac:dyDescent="0.5">
      <c r="A255" s="74" t="s">
        <v>202</v>
      </c>
      <c r="B255" s="75"/>
      <c r="C255" s="112"/>
      <c r="D255" s="113"/>
      <c r="E255" s="113"/>
      <c r="F255" s="113"/>
      <c r="G255" s="114"/>
      <c r="H255" s="30">
        <v>106280</v>
      </c>
      <c r="I255" s="19">
        <f>$E$183</f>
        <v>0</v>
      </c>
      <c r="J255" s="20">
        <f t="shared" si="51"/>
        <v>0</v>
      </c>
      <c r="K255" s="27">
        <f t="shared" si="52"/>
        <v>0</v>
      </c>
    </row>
    <row r="256" spans="1:11" ht="13.05" customHeight="1" thickTop="1" thickBot="1" x14ac:dyDescent="0.5">
      <c r="J256" s="12" t="s">
        <v>50</v>
      </c>
      <c r="K256" s="38">
        <f>SUM(K238:K255)</f>
        <v>0</v>
      </c>
    </row>
    <row r="257" spans="1:11" ht="13.05" customHeight="1" thickTop="1" thickBot="1" x14ac:dyDescent="0.5">
      <c r="J257" s="12" t="s">
        <v>51</v>
      </c>
      <c r="K257" s="38">
        <f>K256-K258</f>
        <v>0</v>
      </c>
    </row>
    <row r="258" spans="1:11" ht="13.05" customHeight="1" thickTop="1" thickBot="1" x14ac:dyDescent="0.5">
      <c r="J258" s="12" t="s">
        <v>34</v>
      </c>
      <c r="K258" s="38">
        <f>ROUNDUP(K256/1.1,0)</f>
        <v>0</v>
      </c>
    </row>
    <row r="259" spans="1:11" ht="13.05" customHeight="1" thickTop="1" thickBot="1" x14ac:dyDescent="0.5"/>
    <row r="260" spans="1:11" ht="13.05" customHeight="1" thickTop="1" x14ac:dyDescent="0.45">
      <c r="A260" s="15" t="s">
        <v>0</v>
      </c>
      <c r="B260" s="21" t="s">
        <v>1</v>
      </c>
      <c r="C260" s="109" t="s">
        <v>17</v>
      </c>
      <c r="D260" s="110"/>
      <c r="E260" s="110"/>
      <c r="F260" s="110"/>
      <c r="G260" s="111"/>
      <c r="H260" s="109" t="s">
        <v>34</v>
      </c>
      <c r="I260" s="110"/>
      <c r="J260" s="111"/>
      <c r="K260" s="76" t="s">
        <v>39</v>
      </c>
    </row>
    <row r="261" spans="1:11" ht="13.05" customHeight="1" x14ac:dyDescent="0.45">
      <c r="A261" s="79">
        <v>75</v>
      </c>
      <c r="B261" s="81" t="s">
        <v>59</v>
      </c>
      <c r="C261" s="22" t="s">
        <v>26</v>
      </c>
      <c r="D261" s="6" t="s">
        <v>27</v>
      </c>
      <c r="E261" s="83" t="s">
        <v>28</v>
      </c>
      <c r="F261" s="83"/>
      <c r="G261" s="84" t="s">
        <v>29</v>
      </c>
      <c r="H261" s="22" t="s">
        <v>36</v>
      </c>
      <c r="I261" s="86" t="s">
        <v>38</v>
      </c>
      <c r="J261" s="84" t="s">
        <v>35</v>
      </c>
      <c r="K261" s="77"/>
    </row>
    <row r="262" spans="1:11" ht="13.05" customHeight="1" thickBot="1" x14ac:dyDescent="0.5">
      <c r="A262" s="80"/>
      <c r="B262" s="82"/>
      <c r="C262" s="36" t="s">
        <v>30</v>
      </c>
      <c r="D262" s="37" t="s">
        <v>31</v>
      </c>
      <c r="E262" s="37" t="s">
        <v>32</v>
      </c>
      <c r="F262" s="37" t="s">
        <v>33</v>
      </c>
      <c r="G262" s="85"/>
      <c r="H262" s="36" t="s">
        <v>37</v>
      </c>
      <c r="I262" s="87"/>
      <c r="J262" s="88"/>
      <c r="K262" s="78"/>
    </row>
    <row r="263" spans="1:11" ht="13.05" customHeight="1" thickTop="1" x14ac:dyDescent="0.45">
      <c r="A263" s="89" t="s">
        <v>40</v>
      </c>
      <c r="B263" s="90"/>
      <c r="C263" s="31">
        <v>66</v>
      </c>
      <c r="D263" s="32">
        <v>100</v>
      </c>
      <c r="E263" s="33">
        <f>$E$175</f>
        <v>0</v>
      </c>
      <c r="F263" s="39" t="s">
        <v>12</v>
      </c>
      <c r="G263" s="34">
        <f>INT(C263*(185-D263)/100*E263)*12</f>
        <v>0</v>
      </c>
      <c r="H263" s="91"/>
      <c r="I263" s="92"/>
      <c r="J263" s="93"/>
      <c r="K263" s="35">
        <f>G263</f>
        <v>0</v>
      </c>
    </row>
    <row r="264" spans="1:11" ht="13.05" customHeight="1" x14ac:dyDescent="0.45">
      <c r="A264" s="94" t="s">
        <v>195</v>
      </c>
      <c r="B264" s="95"/>
      <c r="C264" s="96"/>
      <c r="D264" s="97"/>
      <c r="E264" s="97"/>
      <c r="F264" s="97"/>
      <c r="G264" s="98"/>
      <c r="H264" s="28">
        <v>3856</v>
      </c>
      <c r="I264" s="11">
        <f>$E$176</f>
        <v>0</v>
      </c>
      <c r="J264" s="16">
        <f t="shared" ref="J264:J271" si="53">INT(H264*I264)</f>
        <v>0</v>
      </c>
      <c r="K264" s="24">
        <f>J264</f>
        <v>0</v>
      </c>
    </row>
    <row r="265" spans="1:11" ht="13.05" customHeight="1" x14ac:dyDescent="0.45">
      <c r="A265" s="94" t="s">
        <v>207</v>
      </c>
      <c r="B265" s="95"/>
      <c r="C265" s="96"/>
      <c r="D265" s="97"/>
      <c r="E265" s="97"/>
      <c r="F265" s="97"/>
      <c r="G265" s="98"/>
      <c r="H265" s="28">
        <v>42716</v>
      </c>
      <c r="I265" s="11">
        <f>$E$177</f>
        <v>0</v>
      </c>
      <c r="J265" s="16">
        <f t="shared" si="53"/>
        <v>0</v>
      </c>
      <c r="K265" s="24">
        <f t="shared" ref="K265:K271" si="54">J265</f>
        <v>0</v>
      </c>
    </row>
    <row r="266" spans="1:11" ht="13.05" customHeight="1" x14ac:dyDescent="0.45">
      <c r="A266" s="94" t="s">
        <v>208</v>
      </c>
      <c r="B266" s="95"/>
      <c r="C266" s="96"/>
      <c r="D266" s="97"/>
      <c r="E266" s="97"/>
      <c r="F266" s="97"/>
      <c r="G266" s="98"/>
      <c r="H266" s="28">
        <v>14833</v>
      </c>
      <c r="I266" s="11">
        <f>$E$178</f>
        <v>0</v>
      </c>
      <c r="J266" s="16">
        <f t="shared" si="53"/>
        <v>0</v>
      </c>
      <c r="K266" s="24">
        <f t="shared" si="54"/>
        <v>0</v>
      </c>
    </row>
    <row r="267" spans="1:11" ht="13.05" customHeight="1" x14ac:dyDescent="0.45">
      <c r="A267" s="94" t="s">
        <v>196</v>
      </c>
      <c r="B267" s="95"/>
      <c r="C267" s="96"/>
      <c r="D267" s="97"/>
      <c r="E267" s="97"/>
      <c r="F267" s="97"/>
      <c r="G267" s="98"/>
      <c r="H267" s="28">
        <v>62736</v>
      </c>
      <c r="I267" s="11">
        <f>$E$179</f>
        <v>0</v>
      </c>
      <c r="J267" s="16">
        <f t="shared" si="53"/>
        <v>0</v>
      </c>
      <c r="K267" s="24">
        <f t="shared" si="54"/>
        <v>0</v>
      </c>
    </row>
    <row r="268" spans="1:11" ht="13.05" customHeight="1" x14ac:dyDescent="0.45">
      <c r="A268" s="94" t="s">
        <v>197</v>
      </c>
      <c r="B268" s="95"/>
      <c r="C268" s="96"/>
      <c r="D268" s="97"/>
      <c r="E268" s="97"/>
      <c r="F268" s="97"/>
      <c r="G268" s="98"/>
      <c r="H268" s="28">
        <v>2636</v>
      </c>
      <c r="I268" s="11">
        <f>$E$180</f>
        <v>0</v>
      </c>
      <c r="J268" s="16">
        <f t="shared" si="53"/>
        <v>0</v>
      </c>
      <c r="K268" s="24">
        <f t="shared" si="54"/>
        <v>0</v>
      </c>
    </row>
    <row r="269" spans="1:11" ht="13.05" customHeight="1" x14ac:dyDescent="0.45">
      <c r="A269" s="94" t="s">
        <v>209</v>
      </c>
      <c r="B269" s="95"/>
      <c r="C269" s="99"/>
      <c r="D269" s="100"/>
      <c r="E269" s="100"/>
      <c r="F269" s="100"/>
      <c r="G269" s="101"/>
      <c r="H269" s="28">
        <v>25307</v>
      </c>
      <c r="I269" s="13">
        <f>$E$181</f>
        <v>0</v>
      </c>
      <c r="J269" s="17">
        <f t="shared" si="53"/>
        <v>0</v>
      </c>
      <c r="K269" s="25">
        <f t="shared" si="54"/>
        <v>0</v>
      </c>
    </row>
    <row r="270" spans="1:11" ht="13.05" customHeight="1" x14ac:dyDescent="0.45">
      <c r="A270" s="102" t="s">
        <v>210</v>
      </c>
      <c r="B270" s="103"/>
      <c r="C270" s="99"/>
      <c r="D270" s="100"/>
      <c r="E270" s="100"/>
      <c r="F270" s="100"/>
      <c r="G270" s="101"/>
      <c r="H270" s="28">
        <v>10514</v>
      </c>
      <c r="I270" s="13">
        <f>$E$182</f>
        <v>0</v>
      </c>
      <c r="J270" s="17">
        <f t="shared" si="53"/>
        <v>0</v>
      </c>
      <c r="K270" s="25">
        <f t="shared" si="54"/>
        <v>0</v>
      </c>
    </row>
    <row r="271" spans="1:11" ht="13.05" customHeight="1" thickBot="1" x14ac:dyDescent="0.5">
      <c r="A271" s="102" t="s">
        <v>198</v>
      </c>
      <c r="B271" s="103"/>
      <c r="C271" s="99"/>
      <c r="D271" s="100"/>
      <c r="E271" s="100"/>
      <c r="F271" s="100"/>
      <c r="G271" s="101"/>
      <c r="H271" s="29">
        <v>45507</v>
      </c>
      <c r="I271" s="13">
        <f>$E$183</f>
        <v>0</v>
      </c>
      <c r="J271" s="17">
        <f t="shared" si="53"/>
        <v>0</v>
      </c>
      <c r="K271" s="25">
        <f t="shared" si="54"/>
        <v>0</v>
      </c>
    </row>
    <row r="272" spans="1:11" ht="13.05" customHeight="1" thickTop="1" x14ac:dyDescent="0.45">
      <c r="A272" s="106" t="s">
        <v>45</v>
      </c>
      <c r="B272" s="107"/>
      <c r="C272" s="23">
        <f>C263</f>
        <v>66</v>
      </c>
      <c r="D272" s="10">
        <f>D263</f>
        <v>100</v>
      </c>
      <c r="E272" s="14">
        <f>$E$175</f>
        <v>0</v>
      </c>
      <c r="F272" s="40" t="s">
        <v>12</v>
      </c>
      <c r="G272" s="18">
        <f>INT(C272*(185-D272)/100*E272)*12</f>
        <v>0</v>
      </c>
      <c r="H272" s="123"/>
      <c r="I272" s="124"/>
      <c r="J272" s="125"/>
      <c r="K272" s="26">
        <f>G272</f>
        <v>0</v>
      </c>
    </row>
    <row r="273" spans="1:11" ht="13.05" customHeight="1" x14ac:dyDescent="0.45">
      <c r="A273" s="94" t="s">
        <v>199</v>
      </c>
      <c r="B273" s="104"/>
      <c r="C273" s="96"/>
      <c r="D273" s="97"/>
      <c r="E273" s="97"/>
      <c r="F273" s="97"/>
      <c r="G273" s="98"/>
      <c r="H273" s="28">
        <v>3878</v>
      </c>
      <c r="I273" s="11">
        <f>$E$176</f>
        <v>0</v>
      </c>
      <c r="J273" s="16">
        <f>INT(H273*I273)</f>
        <v>0</v>
      </c>
      <c r="K273" s="24">
        <f>J273</f>
        <v>0</v>
      </c>
    </row>
    <row r="274" spans="1:11" ht="13.05" customHeight="1" x14ac:dyDescent="0.45">
      <c r="A274" s="94" t="s">
        <v>211</v>
      </c>
      <c r="B274" s="104"/>
      <c r="C274" s="96"/>
      <c r="D274" s="97"/>
      <c r="E274" s="97"/>
      <c r="F274" s="97"/>
      <c r="G274" s="98"/>
      <c r="H274" s="28">
        <v>42404</v>
      </c>
      <c r="I274" s="11">
        <f>$E$177</f>
        <v>0</v>
      </c>
      <c r="J274" s="16">
        <f t="shared" ref="J274:J280" si="55">INT(H274*I274)</f>
        <v>0</v>
      </c>
      <c r="K274" s="24">
        <f t="shared" ref="K274:K280" si="56">J274</f>
        <v>0</v>
      </c>
    </row>
    <row r="275" spans="1:11" ht="13.05" customHeight="1" x14ac:dyDescent="0.45">
      <c r="A275" s="94" t="s">
        <v>212</v>
      </c>
      <c r="B275" s="104"/>
      <c r="C275" s="96"/>
      <c r="D275" s="97"/>
      <c r="E275" s="97"/>
      <c r="F275" s="97"/>
      <c r="G275" s="98"/>
      <c r="H275" s="28">
        <v>14925</v>
      </c>
      <c r="I275" s="11">
        <f>$E$178</f>
        <v>0</v>
      </c>
      <c r="J275" s="16">
        <f t="shared" si="55"/>
        <v>0</v>
      </c>
      <c r="K275" s="24">
        <f t="shared" si="56"/>
        <v>0</v>
      </c>
    </row>
    <row r="276" spans="1:11" ht="13.05" customHeight="1" x14ac:dyDescent="0.45">
      <c r="A276" s="94" t="s">
        <v>200</v>
      </c>
      <c r="B276" s="104"/>
      <c r="C276" s="96"/>
      <c r="D276" s="97"/>
      <c r="E276" s="97"/>
      <c r="F276" s="97"/>
      <c r="G276" s="98"/>
      <c r="H276" s="28">
        <v>62351</v>
      </c>
      <c r="I276" s="11">
        <f>$E$179</f>
        <v>0</v>
      </c>
      <c r="J276" s="16">
        <f t="shared" si="55"/>
        <v>0</v>
      </c>
      <c r="K276" s="24">
        <f t="shared" si="56"/>
        <v>0</v>
      </c>
    </row>
    <row r="277" spans="1:11" ht="13.05" customHeight="1" x14ac:dyDescent="0.45">
      <c r="A277" s="94" t="s">
        <v>201</v>
      </c>
      <c r="B277" s="104"/>
      <c r="C277" s="96"/>
      <c r="D277" s="97"/>
      <c r="E277" s="97"/>
      <c r="F277" s="97"/>
      <c r="G277" s="98"/>
      <c r="H277" s="28">
        <v>2614</v>
      </c>
      <c r="I277" s="11">
        <f>$E$180</f>
        <v>0</v>
      </c>
      <c r="J277" s="16">
        <f t="shared" si="55"/>
        <v>0</v>
      </c>
      <c r="K277" s="24">
        <f t="shared" si="56"/>
        <v>0</v>
      </c>
    </row>
    <row r="278" spans="1:11" ht="13.05" customHeight="1" x14ac:dyDescent="0.45">
      <c r="A278" s="94" t="s">
        <v>213</v>
      </c>
      <c r="B278" s="104"/>
      <c r="C278" s="99"/>
      <c r="D278" s="100"/>
      <c r="E278" s="100"/>
      <c r="F278" s="100"/>
      <c r="G278" s="101"/>
      <c r="H278" s="28">
        <v>25619</v>
      </c>
      <c r="I278" s="13">
        <f>$E$181</f>
        <v>0</v>
      </c>
      <c r="J278" s="17">
        <f t="shared" si="55"/>
        <v>0</v>
      </c>
      <c r="K278" s="25">
        <f t="shared" si="56"/>
        <v>0</v>
      </c>
    </row>
    <row r="279" spans="1:11" ht="13.05" customHeight="1" x14ac:dyDescent="0.45">
      <c r="A279" s="102" t="s">
        <v>214</v>
      </c>
      <c r="B279" s="105"/>
      <c r="C279" s="99"/>
      <c r="D279" s="100"/>
      <c r="E279" s="100"/>
      <c r="F279" s="100"/>
      <c r="G279" s="101"/>
      <c r="H279" s="28">
        <v>10422</v>
      </c>
      <c r="I279" s="13">
        <f>$E$182</f>
        <v>0</v>
      </c>
      <c r="J279" s="17">
        <f t="shared" si="55"/>
        <v>0</v>
      </c>
      <c r="K279" s="25">
        <f t="shared" si="56"/>
        <v>0</v>
      </c>
    </row>
    <row r="280" spans="1:11" ht="13.05" customHeight="1" thickBot="1" x14ac:dyDescent="0.5">
      <c r="A280" s="74" t="s">
        <v>202</v>
      </c>
      <c r="B280" s="75"/>
      <c r="C280" s="112"/>
      <c r="D280" s="113"/>
      <c r="E280" s="113"/>
      <c r="F280" s="113"/>
      <c r="G280" s="114"/>
      <c r="H280" s="30">
        <v>45892</v>
      </c>
      <c r="I280" s="19">
        <f>$E$183</f>
        <v>0</v>
      </c>
      <c r="J280" s="20">
        <f t="shared" si="55"/>
        <v>0</v>
      </c>
      <c r="K280" s="27">
        <f t="shared" si="56"/>
        <v>0</v>
      </c>
    </row>
    <row r="281" spans="1:11" ht="13.05" customHeight="1" thickTop="1" thickBot="1" x14ac:dyDescent="0.5">
      <c r="J281" s="12" t="s">
        <v>50</v>
      </c>
      <c r="K281" s="38">
        <f>SUM(K263:K280)</f>
        <v>0</v>
      </c>
    </row>
    <row r="282" spans="1:11" ht="13.05" customHeight="1" thickTop="1" thickBot="1" x14ac:dyDescent="0.5">
      <c r="J282" s="12" t="s">
        <v>51</v>
      </c>
      <c r="K282" s="38">
        <f>K281-K283</f>
        <v>0</v>
      </c>
    </row>
    <row r="283" spans="1:11" ht="13.05" customHeight="1" thickTop="1" thickBot="1" x14ac:dyDescent="0.5">
      <c r="J283" s="12" t="s">
        <v>34</v>
      </c>
      <c r="K283" s="38">
        <f>ROUNDUP(K281/1.1,0)</f>
        <v>0</v>
      </c>
    </row>
    <row r="284" spans="1:11" ht="13.05" customHeight="1" thickTop="1" thickBot="1" x14ac:dyDescent="0.5"/>
    <row r="285" spans="1:11" ht="13.05" customHeight="1" thickTop="1" thickBot="1" x14ac:dyDescent="0.5">
      <c r="J285" s="12" t="s">
        <v>81</v>
      </c>
      <c r="K285" s="41">
        <f>SUM(K208,K233,K258,K283)</f>
        <v>0</v>
      </c>
    </row>
    <row r="286" spans="1:11" ht="13.05" customHeight="1" thickTop="1" x14ac:dyDescent="0.45"/>
    <row r="287" spans="1:11" ht="20.399999999999999" thickBot="1" x14ac:dyDescent="0.5">
      <c r="A287" s="9" t="s">
        <v>64</v>
      </c>
      <c r="B287" s="9"/>
      <c r="E287" s="133" t="s">
        <v>22</v>
      </c>
      <c r="F287" s="83"/>
    </row>
    <row r="288" spans="1:11" ht="13.05" customHeight="1" thickTop="1" thickBot="1" x14ac:dyDescent="0.5">
      <c r="A288" s="83" t="s">
        <v>17</v>
      </c>
      <c r="B288" s="83"/>
      <c r="C288" s="83" t="s">
        <v>18</v>
      </c>
      <c r="D288" s="108"/>
      <c r="E288" s="60"/>
      <c r="F288" s="7" t="s">
        <v>20</v>
      </c>
    </row>
    <row r="289" spans="1:11" ht="13.05" customHeight="1" thickTop="1" thickBot="1" x14ac:dyDescent="0.5">
      <c r="A289" s="83" t="s">
        <v>23</v>
      </c>
      <c r="B289" s="83"/>
      <c r="C289" s="83" t="s">
        <v>4</v>
      </c>
      <c r="D289" s="108"/>
      <c r="E289" s="60"/>
      <c r="F289" s="7" t="s">
        <v>21</v>
      </c>
    </row>
    <row r="290" spans="1:11" ht="13.05" customHeight="1" thickTop="1" thickBot="1" x14ac:dyDescent="0.5">
      <c r="A290" s="83"/>
      <c r="B290" s="83"/>
      <c r="C290" s="83" t="s">
        <v>3</v>
      </c>
      <c r="D290" s="108"/>
      <c r="E290" s="60"/>
      <c r="F290" s="7" t="s">
        <v>21</v>
      </c>
    </row>
    <row r="291" spans="1:11" ht="13.05" customHeight="1" thickTop="1" thickBot="1" x14ac:dyDescent="0.5">
      <c r="A291" s="83" t="s">
        <v>24</v>
      </c>
      <c r="B291" s="83"/>
      <c r="C291" s="83" t="s">
        <v>4</v>
      </c>
      <c r="D291" s="108"/>
      <c r="E291" s="60"/>
      <c r="F291" s="7" t="s">
        <v>21</v>
      </c>
    </row>
    <row r="292" spans="1:11" ht="13.05" customHeight="1" thickTop="1" thickBot="1" x14ac:dyDescent="0.5">
      <c r="A292" s="83"/>
      <c r="B292" s="83"/>
      <c r="C292" s="83" t="s">
        <v>3</v>
      </c>
      <c r="D292" s="108"/>
      <c r="E292" s="60"/>
      <c r="F292" s="7" t="s">
        <v>21</v>
      </c>
    </row>
    <row r="293" spans="1:11" ht="13.05" customHeight="1" thickTop="1" thickBot="1" x14ac:dyDescent="0.5"/>
    <row r="294" spans="1:11" ht="13.05" customHeight="1" thickTop="1" x14ac:dyDescent="0.45">
      <c r="A294" s="15" t="s">
        <v>0</v>
      </c>
      <c r="B294" s="21" t="s">
        <v>1</v>
      </c>
      <c r="C294" s="109" t="s">
        <v>17</v>
      </c>
      <c r="D294" s="110"/>
      <c r="E294" s="110"/>
      <c r="F294" s="110"/>
      <c r="G294" s="111"/>
      <c r="H294" s="109" t="s">
        <v>34</v>
      </c>
      <c r="I294" s="110"/>
      <c r="J294" s="111"/>
      <c r="K294" s="76" t="s">
        <v>39</v>
      </c>
    </row>
    <row r="295" spans="1:11" ht="13.05" customHeight="1" x14ac:dyDescent="0.45">
      <c r="A295" s="79">
        <v>6</v>
      </c>
      <c r="B295" s="81" t="s">
        <v>65</v>
      </c>
      <c r="C295" s="22" t="s">
        <v>26</v>
      </c>
      <c r="D295" s="6" t="s">
        <v>27</v>
      </c>
      <c r="E295" s="83" t="s">
        <v>28</v>
      </c>
      <c r="F295" s="83"/>
      <c r="G295" s="84" t="s">
        <v>29</v>
      </c>
      <c r="H295" s="22" t="s">
        <v>36</v>
      </c>
      <c r="I295" s="86" t="s">
        <v>38</v>
      </c>
      <c r="J295" s="84" t="s">
        <v>35</v>
      </c>
      <c r="K295" s="77"/>
    </row>
    <row r="296" spans="1:11" ht="13.05" customHeight="1" thickBot="1" x14ac:dyDescent="0.5">
      <c r="A296" s="80"/>
      <c r="B296" s="82"/>
      <c r="C296" s="36" t="s">
        <v>30</v>
      </c>
      <c r="D296" s="37" t="s">
        <v>31</v>
      </c>
      <c r="E296" s="37" t="s">
        <v>32</v>
      </c>
      <c r="F296" s="37" t="s">
        <v>33</v>
      </c>
      <c r="G296" s="85"/>
      <c r="H296" s="36" t="s">
        <v>37</v>
      </c>
      <c r="I296" s="87"/>
      <c r="J296" s="88"/>
      <c r="K296" s="78"/>
    </row>
    <row r="297" spans="1:11" ht="13.05" customHeight="1" thickTop="1" x14ac:dyDescent="0.45">
      <c r="A297" s="89" t="s">
        <v>40</v>
      </c>
      <c r="B297" s="90"/>
      <c r="C297" s="31">
        <v>151</v>
      </c>
      <c r="D297" s="32">
        <v>100</v>
      </c>
      <c r="E297" s="33">
        <f>$E$288</f>
        <v>0</v>
      </c>
      <c r="F297" s="39" t="s">
        <v>12</v>
      </c>
      <c r="G297" s="34">
        <f>INT(C297*(185-D297)/100*E297)*12</f>
        <v>0</v>
      </c>
      <c r="H297" s="91"/>
      <c r="I297" s="92"/>
      <c r="J297" s="93"/>
      <c r="K297" s="35">
        <f>G297</f>
        <v>0</v>
      </c>
    </row>
    <row r="298" spans="1:11" ht="13.05" customHeight="1" x14ac:dyDescent="0.45">
      <c r="A298" s="94" t="s">
        <v>41</v>
      </c>
      <c r="B298" s="95"/>
      <c r="C298" s="96"/>
      <c r="D298" s="97"/>
      <c r="E298" s="97"/>
      <c r="F298" s="97"/>
      <c r="G298" s="98"/>
      <c r="H298" s="28">
        <v>572749</v>
      </c>
      <c r="I298" s="11">
        <f>$E$289</f>
        <v>0</v>
      </c>
      <c r="J298" s="16">
        <f>INT(H298*I298)</f>
        <v>0</v>
      </c>
      <c r="K298" s="24">
        <f>J298</f>
        <v>0</v>
      </c>
    </row>
    <row r="299" spans="1:11" ht="13.05" customHeight="1" thickBot="1" x14ac:dyDescent="0.5">
      <c r="A299" s="94" t="s">
        <v>42</v>
      </c>
      <c r="B299" s="95"/>
      <c r="C299" s="96"/>
      <c r="D299" s="97"/>
      <c r="E299" s="97"/>
      <c r="F299" s="97"/>
      <c r="G299" s="98"/>
      <c r="H299" s="28">
        <v>225994</v>
      </c>
      <c r="I299" s="11">
        <f>$E$290</f>
        <v>0</v>
      </c>
      <c r="J299" s="16">
        <f t="shared" ref="J299" si="57">INT(H299*I299)</f>
        <v>0</v>
      </c>
      <c r="K299" s="24">
        <f t="shared" ref="K299" si="58">J299</f>
        <v>0</v>
      </c>
    </row>
    <row r="300" spans="1:11" ht="13.05" customHeight="1" thickTop="1" x14ac:dyDescent="0.45">
      <c r="A300" s="106" t="s">
        <v>45</v>
      </c>
      <c r="B300" s="107"/>
      <c r="C300" s="23">
        <f>C297</f>
        <v>151</v>
      </c>
      <c r="D300" s="10">
        <f>D297</f>
        <v>100</v>
      </c>
      <c r="E300" s="14">
        <f>$E$288</f>
        <v>0</v>
      </c>
      <c r="F300" s="40" t="s">
        <v>11</v>
      </c>
      <c r="G300" s="18">
        <f>INT(C300*(185-D300)/100*E300)*12</f>
        <v>0</v>
      </c>
      <c r="H300" s="123"/>
      <c r="I300" s="124"/>
      <c r="J300" s="125"/>
      <c r="K300" s="26">
        <f>G300</f>
        <v>0</v>
      </c>
    </row>
    <row r="301" spans="1:11" ht="13.05" customHeight="1" x14ac:dyDescent="0.45">
      <c r="A301" s="94" t="s">
        <v>46</v>
      </c>
      <c r="B301" s="95"/>
      <c r="C301" s="96"/>
      <c r="D301" s="97"/>
      <c r="E301" s="97"/>
      <c r="F301" s="97"/>
      <c r="G301" s="98"/>
      <c r="H301" s="28">
        <v>572749</v>
      </c>
      <c r="I301" s="11">
        <f>$E$289</f>
        <v>0</v>
      </c>
      <c r="J301" s="16">
        <f>INT(H301*I301)</f>
        <v>0</v>
      </c>
      <c r="K301" s="24">
        <f>J301</f>
        <v>0</v>
      </c>
    </row>
    <row r="302" spans="1:11" ht="13.05" customHeight="1" thickBot="1" x14ac:dyDescent="0.5">
      <c r="A302" s="74" t="s">
        <v>47</v>
      </c>
      <c r="B302" s="126"/>
      <c r="C302" s="112"/>
      <c r="D302" s="113"/>
      <c r="E302" s="113"/>
      <c r="F302" s="113"/>
      <c r="G302" s="114"/>
      <c r="H302" s="30">
        <v>225994</v>
      </c>
      <c r="I302" s="19">
        <f>$E$290</f>
        <v>0</v>
      </c>
      <c r="J302" s="20">
        <f t="shared" ref="J302" si="59">INT(H302*I302)</f>
        <v>0</v>
      </c>
      <c r="K302" s="27">
        <f t="shared" ref="K302" si="60">J302</f>
        <v>0</v>
      </c>
    </row>
    <row r="303" spans="1:11" ht="13.05" customHeight="1" thickTop="1" thickBot="1" x14ac:dyDescent="0.5">
      <c r="J303" s="12" t="s">
        <v>50</v>
      </c>
      <c r="K303" s="42">
        <f>SUM(K297:K302)</f>
        <v>0</v>
      </c>
    </row>
    <row r="304" spans="1:11" ht="13.05" customHeight="1" thickTop="1" thickBot="1" x14ac:dyDescent="0.5">
      <c r="J304" s="12" t="s">
        <v>51</v>
      </c>
      <c r="K304" s="38">
        <f>K303-K305</f>
        <v>0</v>
      </c>
    </row>
    <row r="305" spans="1:11" ht="13.05" customHeight="1" thickTop="1" thickBot="1" x14ac:dyDescent="0.5">
      <c r="J305" s="12" t="s">
        <v>34</v>
      </c>
      <c r="K305" s="38">
        <f>ROUNDUP(K303/1.1,0)</f>
        <v>0</v>
      </c>
    </row>
    <row r="306" spans="1:11" ht="13.05" customHeight="1" thickTop="1" thickBot="1" x14ac:dyDescent="0.5"/>
    <row r="307" spans="1:11" ht="13.05" customHeight="1" thickTop="1" x14ac:dyDescent="0.45">
      <c r="A307" s="15" t="s">
        <v>0</v>
      </c>
      <c r="B307" s="21" t="s">
        <v>1</v>
      </c>
      <c r="C307" s="109" t="s">
        <v>17</v>
      </c>
      <c r="D307" s="110"/>
      <c r="E307" s="110"/>
      <c r="F307" s="110"/>
      <c r="G307" s="111"/>
      <c r="H307" s="109" t="s">
        <v>34</v>
      </c>
      <c r="I307" s="110"/>
      <c r="J307" s="111"/>
      <c r="K307" s="76" t="s">
        <v>39</v>
      </c>
    </row>
    <row r="308" spans="1:11" ht="13.05" customHeight="1" x14ac:dyDescent="0.45">
      <c r="A308" s="79">
        <v>26</v>
      </c>
      <c r="B308" s="81" t="s">
        <v>67</v>
      </c>
      <c r="C308" s="22" t="s">
        <v>26</v>
      </c>
      <c r="D308" s="6" t="s">
        <v>27</v>
      </c>
      <c r="E308" s="83" t="s">
        <v>28</v>
      </c>
      <c r="F308" s="83"/>
      <c r="G308" s="84" t="s">
        <v>29</v>
      </c>
      <c r="H308" s="22" t="s">
        <v>36</v>
      </c>
      <c r="I308" s="86" t="s">
        <v>38</v>
      </c>
      <c r="J308" s="84" t="s">
        <v>35</v>
      </c>
      <c r="K308" s="77"/>
    </row>
    <row r="309" spans="1:11" ht="13.05" customHeight="1" thickBot="1" x14ac:dyDescent="0.5">
      <c r="A309" s="80"/>
      <c r="B309" s="82"/>
      <c r="C309" s="36" t="s">
        <v>30</v>
      </c>
      <c r="D309" s="37" t="s">
        <v>31</v>
      </c>
      <c r="E309" s="37" t="s">
        <v>32</v>
      </c>
      <c r="F309" s="37" t="s">
        <v>33</v>
      </c>
      <c r="G309" s="85"/>
      <c r="H309" s="36" t="s">
        <v>37</v>
      </c>
      <c r="I309" s="87"/>
      <c r="J309" s="88"/>
      <c r="K309" s="78"/>
    </row>
    <row r="310" spans="1:11" ht="13.05" customHeight="1" thickTop="1" x14ac:dyDescent="0.45">
      <c r="A310" s="89" t="s">
        <v>40</v>
      </c>
      <c r="B310" s="90"/>
      <c r="C310" s="31">
        <v>66</v>
      </c>
      <c r="D310" s="32">
        <v>100</v>
      </c>
      <c r="E310" s="33">
        <f>$E$288</f>
        <v>0</v>
      </c>
      <c r="F310" s="39" t="s">
        <v>12</v>
      </c>
      <c r="G310" s="34">
        <f>INT(C310*(185-D310)/100*E310)*12</f>
        <v>0</v>
      </c>
      <c r="H310" s="91"/>
      <c r="I310" s="92"/>
      <c r="J310" s="93"/>
      <c r="K310" s="35">
        <f>G310</f>
        <v>0</v>
      </c>
    </row>
    <row r="311" spans="1:11" ht="13.05" customHeight="1" x14ac:dyDescent="0.45">
      <c r="A311" s="94" t="s">
        <v>41</v>
      </c>
      <c r="B311" s="95"/>
      <c r="C311" s="96"/>
      <c r="D311" s="97"/>
      <c r="E311" s="97"/>
      <c r="F311" s="97"/>
      <c r="G311" s="98"/>
      <c r="H311" s="28">
        <v>47453</v>
      </c>
      <c r="I311" s="11">
        <f>$E$289</f>
        <v>0</v>
      </c>
      <c r="J311" s="16">
        <f>INT(H311*I311)</f>
        <v>0</v>
      </c>
      <c r="K311" s="24">
        <f>J311</f>
        <v>0</v>
      </c>
    </row>
    <row r="312" spans="1:11" ht="13.05" customHeight="1" x14ac:dyDescent="0.45">
      <c r="A312" s="94" t="s">
        <v>42</v>
      </c>
      <c r="B312" s="95"/>
      <c r="C312" s="96"/>
      <c r="D312" s="97"/>
      <c r="E312" s="97"/>
      <c r="F312" s="97"/>
      <c r="G312" s="98"/>
      <c r="H312" s="28">
        <v>19299</v>
      </c>
      <c r="I312" s="11">
        <f>$E$290</f>
        <v>0</v>
      </c>
      <c r="J312" s="16">
        <f t="shared" ref="J312:J314" si="61">INT(H312*I312)</f>
        <v>0</v>
      </c>
      <c r="K312" s="24">
        <f t="shared" ref="K312:K314" si="62">J312</f>
        <v>0</v>
      </c>
    </row>
    <row r="313" spans="1:11" ht="13.05" customHeight="1" x14ac:dyDescent="0.45">
      <c r="A313" s="94" t="s">
        <v>43</v>
      </c>
      <c r="B313" s="95"/>
      <c r="C313" s="96"/>
      <c r="D313" s="97"/>
      <c r="E313" s="97"/>
      <c r="F313" s="97"/>
      <c r="G313" s="98"/>
      <c r="H313" s="28">
        <v>21676</v>
      </c>
      <c r="I313" s="11">
        <f>$E$291</f>
        <v>0</v>
      </c>
      <c r="J313" s="16">
        <f t="shared" si="61"/>
        <v>0</v>
      </c>
      <c r="K313" s="24">
        <f t="shared" si="62"/>
        <v>0</v>
      </c>
    </row>
    <row r="314" spans="1:11" ht="13.05" customHeight="1" thickBot="1" x14ac:dyDescent="0.5">
      <c r="A314" s="102" t="s">
        <v>44</v>
      </c>
      <c r="B314" s="103"/>
      <c r="C314" s="99"/>
      <c r="D314" s="100"/>
      <c r="E314" s="100"/>
      <c r="F314" s="100"/>
      <c r="G314" s="101"/>
      <c r="H314" s="29">
        <v>9456</v>
      </c>
      <c r="I314" s="13">
        <f>$E$292</f>
        <v>0</v>
      </c>
      <c r="J314" s="17">
        <f t="shared" si="61"/>
        <v>0</v>
      </c>
      <c r="K314" s="25">
        <f t="shared" si="62"/>
        <v>0</v>
      </c>
    </row>
    <row r="315" spans="1:11" ht="13.05" customHeight="1" thickTop="1" x14ac:dyDescent="0.45">
      <c r="A315" s="106" t="s">
        <v>45</v>
      </c>
      <c r="B315" s="107"/>
      <c r="C315" s="23">
        <f>C310</f>
        <v>66</v>
      </c>
      <c r="D315" s="10">
        <f>D310</f>
        <v>100</v>
      </c>
      <c r="E315" s="14">
        <f>$E$288</f>
        <v>0</v>
      </c>
      <c r="F315" s="40" t="s">
        <v>11</v>
      </c>
      <c r="G315" s="18">
        <f>INT(C315*(185-D315)/100*E315)*12</f>
        <v>0</v>
      </c>
      <c r="H315" s="123"/>
      <c r="I315" s="124"/>
      <c r="J315" s="125"/>
      <c r="K315" s="26">
        <f>G315</f>
        <v>0</v>
      </c>
    </row>
    <row r="316" spans="1:11" ht="13.05" customHeight="1" x14ac:dyDescent="0.45">
      <c r="A316" s="94" t="s">
        <v>46</v>
      </c>
      <c r="B316" s="95"/>
      <c r="C316" s="96"/>
      <c r="D316" s="97"/>
      <c r="E316" s="97"/>
      <c r="F316" s="97"/>
      <c r="G316" s="98"/>
      <c r="H316" s="28">
        <v>46854</v>
      </c>
      <c r="I316" s="11">
        <f>$E$289</f>
        <v>0</v>
      </c>
      <c r="J316" s="16">
        <f>INT(H316*I316)</f>
        <v>0</v>
      </c>
      <c r="K316" s="24">
        <f>J316</f>
        <v>0</v>
      </c>
    </row>
    <row r="317" spans="1:11" ht="13.05" customHeight="1" x14ac:dyDescent="0.45">
      <c r="A317" s="94" t="s">
        <v>47</v>
      </c>
      <c r="B317" s="95"/>
      <c r="C317" s="96"/>
      <c r="D317" s="97"/>
      <c r="E317" s="97"/>
      <c r="F317" s="97"/>
      <c r="G317" s="98"/>
      <c r="H317" s="28">
        <v>19346</v>
      </c>
      <c r="I317" s="11">
        <f>$E$290</f>
        <v>0</v>
      </c>
      <c r="J317" s="16">
        <f t="shared" ref="J317:J319" si="63">INT(H317*I317)</f>
        <v>0</v>
      </c>
      <c r="K317" s="24">
        <f t="shared" ref="K317:K319" si="64">J317</f>
        <v>0</v>
      </c>
    </row>
    <row r="318" spans="1:11" ht="13.05" customHeight="1" x14ac:dyDescent="0.45">
      <c r="A318" s="94" t="s">
        <v>48</v>
      </c>
      <c r="B318" s="95"/>
      <c r="C318" s="96"/>
      <c r="D318" s="97"/>
      <c r="E318" s="97"/>
      <c r="F318" s="97"/>
      <c r="G318" s="98"/>
      <c r="H318" s="28">
        <v>22275</v>
      </c>
      <c r="I318" s="11">
        <f>$E$291</f>
        <v>0</v>
      </c>
      <c r="J318" s="16">
        <f t="shared" si="63"/>
        <v>0</v>
      </c>
      <c r="K318" s="24">
        <f t="shared" si="64"/>
        <v>0</v>
      </c>
    </row>
    <row r="319" spans="1:11" ht="13.05" customHeight="1" thickBot="1" x14ac:dyDescent="0.5">
      <c r="A319" s="74" t="s">
        <v>49</v>
      </c>
      <c r="B319" s="126"/>
      <c r="C319" s="112"/>
      <c r="D319" s="113"/>
      <c r="E319" s="113"/>
      <c r="F319" s="113"/>
      <c r="G319" s="114"/>
      <c r="H319" s="30">
        <v>9409</v>
      </c>
      <c r="I319" s="19">
        <f>$E$292</f>
        <v>0</v>
      </c>
      <c r="J319" s="20">
        <f t="shared" si="63"/>
        <v>0</v>
      </c>
      <c r="K319" s="27">
        <f t="shared" si="64"/>
        <v>0</v>
      </c>
    </row>
    <row r="320" spans="1:11" ht="13.05" customHeight="1" thickTop="1" thickBot="1" x14ac:dyDescent="0.5">
      <c r="J320" s="12" t="s">
        <v>50</v>
      </c>
      <c r="K320" s="38">
        <f>SUM(K310:K319)</f>
        <v>0</v>
      </c>
    </row>
    <row r="321" spans="1:11" ht="13.05" customHeight="1" thickTop="1" thickBot="1" x14ac:dyDescent="0.5">
      <c r="J321" s="12" t="s">
        <v>51</v>
      </c>
      <c r="K321" s="38">
        <f>K320-K322</f>
        <v>0</v>
      </c>
    </row>
    <row r="322" spans="1:11" ht="13.05" customHeight="1" thickTop="1" thickBot="1" x14ac:dyDescent="0.5">
      <c r="J322" s="12" t="s">
        <v>34</v>
      </c>
      <c r="K322" s="38">
        <f>ROUNDUP(K320/1.1,0)</f>
        <v>0</v>
      </c>
    </row>
    <row r="323" spans="1:11" ht="13.05" customHeight="1" thickTop="1" thickBot="1" x14ac:dyDescent="0.5"/>
    <row r="324" spans="1:11" ht="13.05" customHeight="1" thickTop="1" x14ac:dyDescent="0.45">
      <c r="A324" s="15" t="s">
        <v>0</v>
      </c>
      <c r="B324" s="21" t="s">
        <v>1</v>
      </c>
      <c r="C324" s="109" t="s">
        <v>17</v>
      </c>
      <c r="D324" s="110"/>
      <c r="E324" s="110"/>
      <c r="F324" s="110"/>
      <c r="G324" s="111"/>
      <c r="H324" s="109" t="s">
        <v>34</v>
      </c>
      <c r="I324" s="110"/>
      <c r="J324" s="111"/>
      <c r="K324" s="76" t="s">
        <v>39</v>
      </c>
    </row>
    <row r="325" spans="1:11" ht="13.05" customHeight="1" x14ac:dyDescent="0.45">
      <c r="A325" s="79">
        <v>29</v>
      </c>
      <c r="B325" s="81" t="s">
        <v>68</v>
      </c>
      <c r="C325" s="22" t="s">
        <v>26</v>
      </c>
      <c r="D325" s="6" t="s">
        <v>27</v>
      </c>
      <c r="E325" s="83" t="s">
        <v>28</v>
      </c>
      <c r="F325" s="83"/>
      <c r="G325" s="84" t="s">
        <v>29</v>
      </c>
      <c r="H325" s="22" t="s">
        <v>36</v>
      </c>
      <c r="I325" s="86" t="s">
        <v>38</v>
      </c>
      <c r="J325" s="84" t="s">
        <v>35</v>
      </c>
      <c r="K325" s="77"/>
    </row>
    <row r="326" spans="1:11" ht="13.05" customHeight="1" thickBot="1" x14ac:dyDescent="0.5">
      <c r="A326" s="80"/>
      <c r="B326" s="82"/>
      <c r="C326" s="36" t="s">
        <v>30</v>
      </c>
      <c r="D326" s="37" t="s">
        <v>31</v>
      </c>
      <c r="E326" s="37" t="s">
        <v>32</v>
      </c>
      <c r="F326" s="37" t="s">
        <v>33</v>
      </c>
      <c r="G326" s="85"/>
      <c r="H326" s="36" t="s">
        <v>37</v>
      </c>
      <c r="I326" s="87"/>
      <c r="J326" s="88"/>
      <c r="K326" s="78"/>
    </row>
    <row r="327" spans="1:11" ht="13.05" customHeight="1" thickTop="1" x14ac:dyDescent="0.45">
      <c r="A327" s="89" t="s">
        <v>40</v>
      </c>
      <c r="B327" s="90"/>
      <c r="C327" s="31">
        <v>106</v>
      </c>
      <c r="D327" s="32">
        <v>100</v>
      </c>
      <c r="E327" s="33">
        <f>$E$288</f>
        <v>0</v>
      </c>
      <c r="F327" s="39" t="s">
        <v>12</v>
      </c>
      <c r="G327" s="34">
        <f>INT(C327*(185-D327)/100*E327)*12</f>
        <v>0</v>
      </c>
      <c r="H327" s="91"/>
      <c r="I327" s="92"/>
      <c r="J327" s="93"/>
      <c r="K327" s="35">
        <f>G327</f>
        <v>0</v>
      </c>
    </row>
    <row r="328" spans="1:11" ht="13.05" customHeight="1" x14ac:dyDescent="0.45">
      <c r="A328" s="94" t="s">
        <v>41</v>
      </c>
      <c r="B328" s="95"/>
      <c r="C328" s="96"/>
      <c r="D328" s="97"/>
      <c r="E328" s="97"/>
      <c r="F328" s="97"/>
      <c r="G328" s="98"/>
      <c r="H328" s="28">
        <v>239333</v>
      </c>
      <c r="I328" s="11">
        <f>$E$289</f>
        <v>0</v>
      </c>
      <c r="J328" s="16">
        <f>INT(H328*I328)</f>
        <v>0</v>
      </c>
      <c r="K328" s="24">
        <f>J328</f>
        <v>0</v>
      </c>
    </row>
    <row r="329" spans="1:11" ht="13.05" customHeight="1" x14ac:dyDescent="0.45">
      <c r="A329" s="94" t="s">
        <v>42</v>
      </c>
      <c r="B329" s="95"/>
      <c r="C329" s="96"/>
      <c r="D329" s="97"/>
      <c r="E329" s="97"/>
      <c r="F329" s="97"/>
      <c r="G329" s="98"/>
      <c r="H329" s="28">
        <v>94611</v>
      </c>
      <c r="I329" s="11">
        <f>$E$290</f>
        <v>0</v>
      </c>
      <c r="J329" s="16">
        <f t="shared" ref="J329:J331" si="65">INT(H329*I329)</f>
        <v>0</v>
      </c>
      <c r="K329" s="24">
        <f t="shared" ref="K329:K331" si="66">J329</f>
        <v>0</v>
      </c>
    </row>
    <row r="330" spans="1:11" ht="13.05" customHeight="1" x14ac:dyDescent="0.45">
      <c r="A330" s="94" t="s">
        <v>43</v>
      </c>
      <c r="B330" s="95"/>
      <c r="C330" s="96"/>
      <c r="D330" s="97"/>
      <c r="E330" s="97"/>
      <c r="F330" s="97"/>
      <c r="G330" s="98"/>
      <c r="H330" s="28">
        <v>98067</v>
      </c>
      <c r="I330" s="11">
        <f>$E$291</f>
        <v>0</v>
      </c>
      <c r="J330" s="16">
        <f t="shared" si="65"/>
        <v>0</v>
      </c>
      <c r="K330" s="24">
        <f t="shared" si="66"/>
        <v>0</v>
      </c>
    </row>
    <row r="331" spans="1:11" ht="13.05" customHeight="1" thickBot="1" x14ac:dyDescent="0.5">
      <c r="A331" s="102" t="s">
        <v>44</v>
      </c>
      <c r="B331" s="103"/>
      <c r="C331" s="99"/>
      <c r="D331" s="100"/>
      <c r="E331" s="100"/>
      <c r="F331" s="100"/>
      <c r="G331" s="101"/>
      <c r="H331" s="29">
        <v>33389</v>
      </c>
      <c r="I331" s="13">
        <f>$E$292</f>
        <v>0</v>
      </c>
      <c r="J331" s="17">
        <f t="shared" si="65"/>
        <v>0</v>
      </c>
      <c r="K331" s="25">
        <f t="shared" si="66"/>
        <v>0</v>
      </c>
    </row>
    <row r="332" spans="1:11" ht="13.05" customHeight="1" thickTop="1" x14ac:dyDescent="0.45">
      <c r="A332" s="106" t="s">
        <v>45</v>
      </c>
      <c r="B332" s="107"/>
      <c r="C332" s="23">
        <f>C327</f>
        <v>106</v>
      </c>
      <c r="D332" s="10">
        <f>D327</f>
        <v>100</v>
      </c>
      <c r="E332" s="14">
        <f>$E$288</f>
        <v>0</v>
      </c>
      <c r="F332" s="40" t="s">
        <v>11</v>
      </c>
      <c r="G332" s="18">
        <f>INT(C332*(185-D332)/100*E332)*12</f>
        <v>0</v>
      </c>
      <c r="H332" s="123"/>
      <c r="I332" s="124"/>
      <c r="J332" s="125"/>
      <c r="K332" s="26">
        <f>G332</f>
        <v>0</v>
      </c>
    </row>
    <row r="333" spans="1:11" ht="13.05" customHeight="1" x14ac:dyDescent="0.45">
      <c r="A333" s="94" t="s">
        <v>46</v>
      </c>
      <c r="B333" s="95"/>
      <c r="C333" s="96"/>
      <c r="D333" s="97"/>
      <c r="E333" s="97"/>
      <c r="F333" s="97"/>
      <c r="G333" s="98"/>
      <c r="H333" s="28">
        <v>236798</v>
      </c>
      <c r="I333" s="11">
        <f>$E$289</f>
        <v>0</v>
      </c>
      <c r="J333" s="16">
        <f>INT(H333*I333)</f>
        <v>0</v>
      </c>
      <c r="K333" s="24">
        <f>J333</f>
        <v>0</v>
      </c>
    </row>
    <row r="334" spans="1:11" ht="13.05" customHeight="1" x14ac:dyDescent="0.45">
      <c r="A334" s="94" t="s">
        <v>47</v>
      </c>
      <c r="B334" s="95"/>
      <c r="C334" s="96"/>
      <c r="D334" s="97"/>
      <c r="E334" s="97"/>
      <c r="F334" s="97"/>
      <c r="G334" s="98"/>
      <c r="H334" s="28">
        <v>94981</v>
      </c>
      <c r="I334" s="11">
        <f>$E$290</f>
        <v>0</v>
      </c>
      <c r="J334" s="16">
        <f t="shared" ref="J334:J336" si="67">INT(H334*I334)</f>
        <v>0</v>
      </c>
      <c r="K334" s="24">
        <f t="shared" ref="K334:K336" si="68">J334</f>
        <v>0</v>
      </c>
    </row>
    <row r="335" spans="1:11" ht="13.05" customHeight="1" x14ac:dyDescent="0.45">
      <c r="A335" s="94" t="s">
        <v>48</v>
      </c>
      <c r="B335" s="95"/>
      <c r="C335" s="96"/>
      <c r="D335" s="97"/>
      <c r="E335" s="97"/>
      <c r="F335" s="97"/>
      <c r="G335" s="98"/>
      <c r="H335" s="28">
        <v>100602</v>
      </c>
      <c r="I335" s="11">
        <f>$E$291</f>
        <v>0</v>
      </c>
      <c r="J335" s="16">
        <f t="shared" si="67"/>
        <v>0</v>
      </c>
      <c r="K335" s="24">
        <f t="shared" si="68"/>
        <v>0</v>
      </c>
    </row>
    <row r="336" spans="1:11" ht="13.05" customHeight="1" thickBot="1" x14ac:dyDescent="0.5">
      <c r="A336" s="74" t="s">
        <v>49</v>
      </c>
      <c r="B336" s="126"/>
      <c r="C336" s="112"/>
      <c r="D336" s="113"/>
      <c r="E336" s="113"/>
      <c r="F336" s="113"/>
      <c r="G336" s="114"/>
      <c r="H336" s="30">
        <v>33019</v>
      </c>
      <c r="I336" s="19">
        <f>$E$292</f>
        <v>0</v>
      </c>
      <c r="J336" s="20">
        <f t="shared" si="67"/>
        <v>0</v>
      </c>
      <c r="K336" s="27">
        <f t="shared" si="68"/>
        <v>0</v>
      </c>
    </row>
    <row r="337" spans="1:11" ht="13.05" customHeight="1" thickTop="1" thickBot="1" x14ac:dyDescent="0.5">
      <c r="J337" s="12" t="s">
        <v>50</v>
      </c>
      <c r="K337" s="38">
        <f>SUM(K327:K336)</f>
        <v>0</v>
      </c>
    </row>
    <row r="338" spans="1:11" ht="13.05" customHeight="1" thickTop="1" thickBot="1" x14ac:dyDescent="0.5">
      <c r="J338" s="12" t="s">
        <v>51</v>
      </c>
      <c r="K338" s="38">
        <f>K337-K339</f>
        <v>0</v>
      </c>
    </row>
    <row r="339" spans="1:11" ht="13.05" customHeight="1" thickTop="1" thickBot="1" x14ac:dyDescent="0.5">
      <c r="J339" s="12" t="s">
        <v>34</v>
      </c>
      <c r="K339" s="38">
        <f>ROUNDUP(K337/1.1,0)</f>
        <v>0</v>
      </c>
    </row>
    <row r="340" spans="1:11" ht="13.05" customHeight="1" thickTop="1" thickBot="1" x14ac:dyDescent="0.5"/>
    <row r="341" spans="1:11" ht="13.05" customHeight="1" thickTop="1" x14ac:dyDescent="0.45">
      <c r="A341" s="15" t="s">
        <v>0</v>
      </c>
      <c r="B341" s="21" t="s">
        <v>1</v>
      </c>
      <c r="C341" s="109" t="s">
        <v>17</v>
      </c>
      <c r="D341" s="110"/>
      <c r="E341" s="110"/>
      <c r="F341" s="110"/>
      <c r="G341" s="111"/>
      <c r="H341" s="109" t="s">
        <v>34</v>
      </c>
      <c r="I341" s="110"/>
      <c r="J341" s="111"/>
      <c r="K341" s="76" t="s">
        <v>39</v>
      </c>
    </row>
    <row r="342" spans="1:11" ht="13.05" customHeight="1" x14ac:dyDescent="0.45">
      <c r="A342" s="79">
        <v>30</v>
      </c>
      <c r="B342" s="81" t="s">
        <v>69</v>
      </c>
      <c r="C342" s="22" t="s">
        <v>26</v>
      </c>
      <c r="D342" s="6" t="s">
        <v>27</v>
      </c>
      <c r="E342" s="83" t="s">
        <v>28</v>
      </c>
      <c r="F342" s="83"/>
      <c r="G342" s="84" t="s">
        <v>29</v>
      </c>
      <c r="H342" s="22" t="s">
        <v>36</v>
      </c>
      <c r="I342" s="86" t="s">
        <v>38</v>
      </c>
      <c r="J342" s="84" t="s">
        <v>35</v>
      </c>
      <c r="K342" s="77"/>
    </row>
    <row r="343" spans="1:11" ht="13.05" customHeight="1" thickBot="1" x14ac:dyDescent="0.5">
      <c r="A343" s="80"/>
      <c r="B343" s="82"/>
      <c r="C343" s="36" t="s">
        <v>30</v>
      </c>
      <c r="D343" s="37" t="s">
        <v>31</v>
      </c>
      <c r="E343" s="37" t="s">
        <v>32</v>
      </c>
      <c r="F343" s="37" t="s">
        <v>33</v>
      </c>
      <c r="G343" s="85"/>
      <c r="H343" s="36" t="s">
        <v>37</v>
      </c>
      <c r="I343" s="87"/>
      <c r="J343" s="88"/>
      <c r="K343" s="78"/>
    </row>
    <row r="344" spans="1:11" ht="13.05" customHeight="1" thickTop="1" x14ac:dyDescent="0.45">
      <c r="A344" s="89" t="s">
        <v>40</v>
      </c>
      <c r="B344" s="90"/>
      <c r="C344" s="31">
        <v>46</v>
      </c>
      <c r="D344" s="32">
        <v>100</v>
      </c>
      <c r="E344" s="33">
        <f>$E$288</f>
        <v>0</v>
      </c>
      <c r="F344" s="39" t="s">
        <v>12</v>
      </c>
      <c r="G344" s="34">
        <f>INT(C344*(185-D344)/100*E344)*12</f>
        <v>0</v>
      </c>
      <c r="H344" s="91"/>
      <c r="I344" s="92"/>
      <c r="J344" s="93"/>
      <c r="K344" s="35">
        <f>G344</f>
        <v>0</v>
      </c>
    </row>
    <row r="345" spans="1:11" ht="13.05" customHeight="1" x14ac:dyDescent="0.45">
      <c r="A345" s="94" t="s">
        <v>41</v>
      </c>
      <c r="B345" s="95"/>
      <c r="C345" s="96"/>
      <c r="D345" s="97"/>
      <c r="E345" s="97"/>
      <c r="F345" s="97"/>
      <c r="G345" s="98"/>
      <c r="H345" s="28">
        <v>86933</v>
      </c>
      <c r="I345" s="11">
        <f>$E$289</f>
        <v>0</v>
      </c>
      <c r="J345" s="16">
        <f>INT(H345*I345)</f>
        <v>0</v>
      </c>
      <c r="K345" s="24">
        <f>J345</f>
        <v>0</v>
      </c>
    </row>
    <row r="346" spans="1:11" ht="13.05" customHeight="1" x14ac:dyDescent="0.45">
      <c r="A346" s="94" t="s">
        <v>42</v>
      </c>
      <c r="B346" s="95"/>
      <c r="C346" s="96"/>
      <c r="D346" s="97"/>
      <c r="E346" s="97"/>
      <c r="F346" s="97"/>
      <c r="G346" s="98"/>
      <c r="H346" s="28">
        <v>28277</v>
      </c>
      <c r="I346" s="11">
        <f>$E$290</f>
        <v>0</v>
      </c>
      <c r="J346" s="16">
        <f t="shared" ref="J346:J348" si="69">INT(H346*I346)</f>
        <v>0</v>
      </c>
      <c r="K346" s="24">
        <f t="shared" ref="K346:K348" si="70">J346</f>
        <v>0</v>
      </c>
    </row>
    <row r="347" spans="1:11" ht="13.05" customHeight="1" x14ac:dyDescent="0.45">
      <c r="A347" s="94" t="s">
        <v>43</v>
      </c>
      <c r="B347" s="95"/>
      <c r="C347" s="96"/>
      <c r="D347" s="97"/>
      <c r="E347" s="97"/>
      <c r="F347" s="97"/>
      <c r="G347" s="98"/>
      <c r="H347" s="28">
        <v>54851</v>
      </c>
      <c r="I347" s="11">
        <f>$E$291</f>
        <v>0</v>
      </c>
      <c r="J347" s="16">
        <f t="shared" si="69"/>
        <v>0</v>
      </c>
      <c r="K347" s="24">
        <f t="shared" si="70"/>
        <v>0</v>
      </c>
    </row>
    <row r="348" spans="1:11" ht="13.05" customHeight="1" thickBot="1" x14ac:dyDescent="0.5">
      <c r="A348" s="102" t="s">
        <v>44</v>
      </c>
      <c r="B348" s="103"/>
      <c r="C348" s="99"/>
      <c r="D348" s="100"/>
      <c r="E348" s="100"/>
      <c r="F348" s="100"/>
      <c r="G348" s="101"/>
      <c r="H348" s="29">
        <v>20129</v>
      </c>
      <c r="I348" s="13">
        <f>$E$292</f>
        <v>0</v>
      </c>
      <c r="J348" s="17">
        <f t="shared" si="69"/>
        <v>0</v>
      </c>
      <c r="K348" s="25">
        <f t="shared" si="70"/>
        <v>0</v>
      </c>
    </row>
    <row r="349" spans="1:11" ht="13.05" customHeight="1" thickTop="1" x14ac:dyDescent="0.45">
      <c r="A349" s="106" t="s">
        <v>45</v>
      </c>
      <c r="B349" s="107"/>
      <c r="C349" s="23">
        <f>C344</f>
        <v>46</v>
      </c>
      <c r="D349" s="10">
        <f>D344</f>
        <v>100</v>
      </c>
      <c r="E349" s="14">
        <f>$E$288</f>
        <v>0</v>
      </c>
      <c r="F349" s="40" t="s">
        <v>11</v>
      </c>
      <c r="G349" s="18">
        <f>INT(C349*(185-D349)/100*E349)*12</f>
        <v>0</v>
      </c>
      <c r="H349" s="123"/>
      <c r="I349" s="124"/>
      <c r="J349" s="125"/>
      <c r="K349" s="26">
        <f>G349</f>
        <v>0</v>
      </c>
    </row>
    <row r="350" spans="1:11" ht="13.05" customHeight="1" x14ac:dyDescent="0.45">
      <c r="A350" s="94" t="s">
        <v>46</v>
      </c>
      <c r="B350" s="95"/>
      <c r="C350" s="96"/>
      <c r="D350" s="97"/>
      <c r="E350" s="97"/>
      <c r="F350" s="97"/>
      <c r="G350" s="98"/>
      <c r="H350" s="28">
        <v>85405</v>
      </c>
      <c r="I350" s="11">
        <f>$E$289</f>
        <v>0</v>
      </c>
      <c r="J350" s="16">
        <f>INT(H350*I350)</f>
        <v>0</v>
      </c>
      <c r="K350" s="24">
        <f>J350</f>
        <v>0</v>
      </c>
    </row>
    <row r="351" spans="1:11" ht="13.05" customHeight="1" x14ac:dyDescent="0.45">
      <c r="A351" s="94" t="s">
        <v>47</v>
      </c>
      <c r="B351" s="95"/>
      <c r="C351" s="96"/>
      <c r="D351" s="97"/>
      <c r="E351" s="97"/>
      <c r="F351" s="97"/>
      <c r="G351" s="98"/>
      <c r="H351" s="28">
        <v>28449</v>
      </c>
      <c r="I351" s="11">
        <f>$E$290</f>
        <v>0</v>
      </c>
      <c r="J351" s="16">
        <f t="shared" ref="J351:J353" si="71">INT(H351*I351)</f>
        <v>0</v>
      </c>
      <c r="K351" s="24">
        <f t="shared" ref="K351:K353" si="72">J351</f>
        <v>0</v>
      </c>
    </row>
    <row r="352" spans="1:11" ht="13.05" customHeight="1" x14ac:dyDescent="0.45">
      <c r="A352" s="94" t="s">
        <v>48</v>
      </c>
      <c r="B352" s="95"/>
      <c r="C352" s="96"/>
      <c r="D352" s="97"/>
      <c r="E352" s="97"/>
      <c r="F352" s="97"/>
      <c r="G352" s="98"/>
      <c r="H352" s="28">
        <v>56379</v>
      </c>
      <c r="I352" s="11">
        <f>$E$291</f>
        <v>0</v>
      </c>
      <c r="J352" s="16">
        <f t="shared" si="71"/>
        <v>0</v>
      </c>
      <c r="K352" s="24">
        <f t="shared" si="72"/>
        <v>0</v>
      </c>
    </row>
    <row r="353" spans="1:11" ht="13.05" customHeight="1" thickBot="1" x14ac:dyDescent="0.5">
      <c r="A353" s="74" t="s">
        <v>49</v>
      </c>
      <c r="B353" s="126"/>
      <c r="C353" s="112"/>
      <c r="D353" s="113"/>
      <c r="E353" s="113"/>
      <c r="F353" s="113"/>
      <c r="G353" s="114"/>
      <c r="H353" s="30">
        <v>19957</v>
      </c>
      <c r="I353" s="19">
        <f>$E$292</f>
        <v>0</v>
      </c>
      <c r="J353" s="20">
        <f t="shared" si="71"/>
        <v>0</v>
      </c>
      <c r="K353" s="27">
        <f t="shared" si="72"/>
        <v>0</v>
      </c>
    </row>
    <row r="354" spans="1:11" ht="13.05" customHeight="1" thickTop="1" thickBot="1" x14ac:dyDescent="0.5">
      <c r="J354" s="12" t="s">
        <v>50</v>
      </c>
      <c r="K354" s="38">
        <f>SUM(K344:K353)</f>
        <v>0</v>
      </c>
    </row>
    <row r="355" spans="1:11" ht="13.05" customHeight="1" thickTop="1" thickBot="1" x14ac:dyDescent="0.5">
      <c r="J355" s="12" t="s">
        <v>51</v>
      </c>
      <c r="K355" s="38">
        <f>K354-K356</f>
        <v>0</v>
      </c>
    </row>
    <row r="356" spans="1:11" ht="13.05" customHeight="1" thickTop="1" thickBot="1" x14ac:dyDescent="0.5">
      <c r="J356" s="12" t="s">
        <v>34</v>
      </c>
      <c r="K356" s="38">
        <f>ROUNDUP(K354/1.1,0)</f>
        <v>0</v>
      </c>
    </row>
    <row r="357" spans="1:11" ht="13.05" customHeight="1" thickTop="1" thickBot="1" x14ac:dyDescent="0.5"/>
    <row r="358" spans="1:11" ht="13.05" customHeight="1" thickTop="1" x14ac:dyDescent="0.45">
      <c r="A358" s="15" t="s">
        <v>0</v>
      </c>
      <c r="B358" s="21" t="s">
        <v>1</v>
      </c>
      <c r="C358" s="109" t="s">
        <v>17</v>
      </c>
      <c r="D358" s="110"/>
      <c r="E358" s="110"/>
      <c r="F358" s="110"/>
      <c r="G358" s="111"/>
      <c r="H358" s="109" t="s">
        <v>34</v>
      </c>
      <c r="I358" s="110"/>
      <c r="J358" s="111"/>
      <c r="K358" s="76" t="s">
        <v>39</v>
      </c>
    </row>
    <row r="359" spans="1:11" ht="13.05" customHeight="1" x14ac:dyDescent="0.45">
      <c r="A359" s="79">
        <v>32</v>
      </c>
      <c r="B359" s="81" t="s">
        <v>70</v>
      </c>
      <c r="C359" s="22" t="s">
        <v>26</v>
      </c>
      <c r="D359" s="6" t="s">
        <v>27</v>
      </c>
      <c r="E359" s="83" t="s">
        <v>28</v>
      </c>
      <c r="F359" s="83"/>
      <c r="G359" s="84" t="s">
        <v>29</v>
      </c>
      <c r="H359" s="22" t="s">
        <v>36</v>
      </c>
      <c r="I359" s="86" t="s">
        <v>38</v>
      </c>
      <c r="J359" s="84" t="s">
        <v>35</v>
      </c>
      <c r="K359" s="77"/>
    </row>
    <row r="360" spans="1:11" ht="13.05" customHeight="1" thickBot="1" x14ac:dyDescent="0.5">
      <c r="A360" s="80"/>
      <c r="B360" s="82"/>
      <c r="C360" s="36" t="s">
        <v>30</v>
      </c>
      <c r="D360" s="37" t="s">
        <v>31</v>
      </c>
      <c r="E360" s="37" t="s">
        <v>32</v>
      </c>
      <c r="F360" s="37" t="s">
        <v>33</v>
      </c>
      <c r="G360" s="85"/>
      <c r="H360" s="36" t="s">
        <v>37</v>
      </c>
      <c r="I360" s="87"/>
      <c r="J360" s="88"/>
      <c r="K360" s="78"/>
    </row>
    <row r="361" spans="1:11" ht="13.05" customHeight="1" thickTop="1" x14ac:dyDescent="0.45">
      <c r="A361" s="89" t="s">
        <v>40</v>
      </c>
      <c r="B361" s="90"/>
      <c r="C361" s="31">
        <v>26</v>
      </c>
      <c r="D361" s="32">
        <v>100</v>
      </c>
      <c r="E361" s="33">
        <f>$E$288</f>
        <v>0</v>
      </c>
      <c r="F361" s="39" t="s">
        <v>12</v>
      </c>
      <c r="G361" s="34">
        <f>INT(C361*(185-D361)/100*E361)*12</f>
        <v>0</v>
      </c>
      <c r="H361" s="91"/>
      <c r="I361" s="92"/>
      <c r="J361" s="93"/>
      <c r="K361" s="35">
        <f>G361</f>
        <v>0</v>
      </c>
    </row>
    <row r="362" spans="1:11" ht="13.05" customHeight="1" x14ac:dyDescent="0.45">
      <c r="A362" s="94" t="s">
        <v>41</v>
      </c>
      <c r="B362" s="95"/>
      <c r="C362" s="96"/>
      <c r="D362" s="97"/>
      <c r="E362" s="97"/>
      <c r="F362" s="97"/>
      <c r="G362" s="98"/>
      <c r="H362" s="28">
        <v>40226</v>
      </c>
      <c r="I362" s="11">
        <f>$E$289</f>
        <v>0</v>
      </c>
      <c r="J362" s="16">
        <f>INT(H362*I362)</f>
        <v>0</v>
      </c>
      <c r="K362" s="24">
        <f>J362</f>
        <v>0</v>
      </c>
    </row>
    <row r="363" spans="1:11" ht="13.05" customHeight="1" x14ac:dyDescent="0.45">
      <c r="A363" s="94" t="s">
        <v>42</v>
      </c>
      <c r="B363" s="95"/>
      <c r="C363" s="96"/>
      <c r="D363" s="97"/>
      <c r="E363" s="97"/>
      <c r="F363" s="97"/>
      <c r="G363" s="98"/>
      <c r="H363" s="28">
        <v>14059</v>
      </c>
      <c r="I363" s="11">
        <f>$E$290</f>
        <v>0</v>
      </c>
      <c r="J363" s="16">
        <f t="shared" ref="J363:J365" si="73">INT(H363*I363)</f>
        <v>0</v>
      </c>
      <c r="K363" s="24">
        <f t="shared" ref="K363:K365" si="74">J363</f>
        <v>0</v>
      </c>
    </row>
    <row r="364" spans="1:11" ht="13.05" customHeight="1" x14ac:dyDescent="0.45">
      <c r="A364" s="94" t="s">
        <v>43</v>
      </c>
      <c r="B364" s="95"/>
      <c r="C364" s="96"/>
      <c r="D364" s="97"/>
      <c r="E364" s="97"/>
      <c r="F364" s="97"/>
      <c r="G364" s="98"/>
      <c r="H364" s="28">
        <v>26756</v>
      </c>
      <c r="I364" s="11">
        <f>$E$291</f>
        <v>0</v>
      </c>
      <c r="J364" s="16">
        <f t="shared" si="73"/>
        <v>0</v>
      </c>
      <c r="K364" s="24">
        <f t="shared" si="74"/>
        <v>0</v>
      </c>
    </row>
    <row r="365" spans="1:11" ht="13.05" customHeight="1" thickBot="1" x14ac:dyDescent="0.5">
      <c r="A365" s="102" t="s">
        <v>44</v>
      </c>
      <c r="B365" s="103"/>
      <c r="C365" s="99"/>
      <c r="D365" s="100"/>
      <c r="E365" s="100"/>
      <c r="F365" s="100"/>
      <c r="G365" s="101"/>
      <c r="H365" s="29">
        <v>10221</v>
      </c>
      <c r="I365" s="13">
        <f>$E$292</f>
        <v>0</v>
      </c>
      <c r="J365" s="17">
        <f t="shared" si="73"/>
        <v>0</v>
      </c>
      <c r="K365" s="25">
        <f t="shared" si="74"/>
        <v>0</v>
      </c>
    </row>
    <row r="366" spans="1:11" ht="13.05" customHeight="1" thickTop="1" x14ac:dyDescent="0.45">
      <c r="A366" s="106" t="s">
        <v>45</v>
      </c>
      <c r="B366" s="107"/>
      <c r="C366" s="23">
        <f>C361</f>
        <v>26</v>
      </c>
      <c r="D366" s="10">
        <f>D361</f>
        <v>100</v>
      </c>
      <c r="E366" s="14">
        <f>$E$288</f>
        <v>0</v>
      </c>
      <c r="F366" s="40" t="s">
        <v>11</v>
      </c>
      <c r="G366" s="18">
        <f>INT(C366*(185-D366)/100*E366)*12</f>
        <v>0</v>
      </c>
      <c r="H366" s="123"/>
      <c r="I366" s="124"/>
      <c r="J366" s="125"/>
      <c r="K366" s="26">
        <f>G366</f>
        <v>0</v>
      </c>
    </row>
    <row r="367" spans="1:11" ht="13.05" customHeight="1" x14ac:dyDescent="0.45">
      <c r="A367" s="94" t="s">
        <v>46</v>
      </c>
      <c r="B367" s="95"/>
      <c r="C367" s="96"/>
      <c r="D367" s="97"/>
      <c r="E367" s="97"/>
      <c r="F367" s="97"/>
      <c r="G367" s="98"/>
      <c r="H367" s="28">
        <v>39657</v>
      </c>
      <c r="I367" s="11">
        <f>$E$289</f>
        <v>0</v>
      </c>
      <c r="J367" s="16">
        <f>INT(H367*I367)</f>
        <v>0</v>
      </c>
      <c r="K367" s="24">
        <f>J367</f>
        <v>0</v>
      </c>
    </row>
    <row r="368" spans="1:11" ht="13.05" customHeight="1" x14ac:dyDescent="0.45">
      <c r="A368" s="94" t="s">
        <v>47</v>
      </c>
      <c r="B368" s="95"/>
      <c r="C368" s="96"/>
      <c r="D368" s="97"/>
      <c r="E368" s="97"/>
      <c r="F368" s="97"/>
      <c r="G368" s="98"/>
      <c r="H368" s="28">
        <v>14143</v>
      </c>
      <c r="I368" s="11">
        <f>$E$290</f>
        <v>0</v>
      </c>
      <c r="J368" s="16">
        <f t="shared" ref="J368:J370" si="75">INT(H368*I368)</f>
        <v>0</v>
      </c>
      <c r="K368" s="24">
        <f t="shared" ref="K368:K370" si="76">J368</f>
        <v>0</v>
      </c>
    </row>
    <row r="369" spans="1:11" ht="13.05" customHeight="1" x14ac:dyDescent="0.45">
      <c r="A369" s="94" t="s">
        <v>48</v>
      </c>
      <c r="B369" s="95"/>
      <c r="C369" s="96"/>
      <c r="D369" s="97"/>
      <c r="E369" s="97"/>
      <c r="F369" s="97"/>
      <c r="G369" s="98"/>
      <c r="H369" s="28">
        <v>27325</v>
      </c>
      <c r="I369" s="11">
        <f>$E$291</f>
        <v>0</v>
      </c>
      <c r="J369" s="16">
        <f t="shared" si="75"/>
        <v>0</v>
      </c>
      <c r="K369" s="24">
        <f t="shared" si="76"/>
        <v>0</v>
      </c>
    </row>
    <row r="370" spans="1:11" ht="13.05" customHeight="1" thickBot="1" x14ac:dyDescent="0.5">
      <c r="A370" s="74" t="s">
        <v>49</v>
      </c>
      <c r="B370" s="126"/>
      <c r="C370" s="112"/>
      <c r="D370" s="113"/>
      <c r="E370" s="113"/>
      <c r="F370" s="113"/>
      <c r="G370" s="114"/>
      <c r="H370" s="30">
        <v>10137</v>
      </c>
      <c r="I370" s="19">
        <f>$E$292</f>
        <v>0</v>
      </c>
      <c r="J370" s="20">
        <f t="shared" si="75"/>
        <v>0</v>
      </c>
      <c r="K370" s="27">
        <f t="shared" si="76"/>
        <v>0</v>
      </c>
    </row>
    <row r="371" spans="1:11" ht="13.05" customHeight="1" thickTop="1" thickBot="1" x14ac:dyDescent="0.5">
      <c r="J371" s="12" t="s">
        <v>50</v>
      </c>
      <c r="K371" s="38">
        <f>SUM(K361:K370)</f>
        <v>0</v>
      </c>
    </row>
    <row r="372" spans="1:11" ht="13.05" customHeight="1" thickTop="1" thickBot="1" x14ac:dyDescent="0.5">
      <c r="J372" s="12" t="s">
        <v>51</v>
      </c>
      <c r="K372" s="38">
        <f>K371-K373</f>
        <v>0</v>
      </c>
    </row>
    <row r="373" spans="1:11" ht="13.05" customHeight="1" thickTop="1" thickBot="1" x14ac:dyDescent="0.5">
      <c r="J373" s="12" t="s">
        <v>34</v>
      </c>
      <c r="K373" s="38">
        <f>ROUNDUP(K371/1.1,0)</f>
        <v>0</v>
      </c>
    </row>
    <row r="374" spans="1:11" ht="13.05" customHeight="1" thickTop="1" thickBot="1" x14ac:dyDescent="0.5"/>
    <row r="375" spans="1:11" ht="13.05" customHeight="1" thickTop="1" x14ac:dyDescent="0.45">
      <c r="A375" s="15" t="s">
        <v>0</v>
      </c>
      <c r="B375" s="21" t="s">
        <v>1</v>
      </c>
      <c r="C375" s="109" t="s">
        <v>17</v>
      </c>
      <c r="D375" s="110"/>
      <c r="E375" s="110"/>
      <c r="F375" s="110"/>
      <c r="G375" s="111"/>
      <c r="H375" s="109" t="s">
        <v>34</v>
      </c>
      <c r="I375" s="110"/>
      <c r="J375" s="111"/>
      <c r="K375" s="76" t="s">
        <v>39</v>
      </c>
    </row>
    <row r="376" spans="1:11" ht="13.05" customHeight="1" x14ac:dyDescent="0.45">
      <c r="A376" s="79">
        <v>34</v>
      </c>
      <c r="B376" s="81" t="s">
        <v>71</v>
      </c>
      <c r="C376" s="22" t="s">
        <v>26</v>
      </c>
      <c r="D376" s="6" t="s">
        <v>27</v>
      </c>
      <c r="E376" s="83" t="s">
        <v>28</v>
      </c>
      <c r="F376" s="83"/>
      <c r="G376" s="84" t="s">
        <v>29</v>
      </c>
      <c r="H376" s="22" t="s">
        <v>36</v>
      </c>
      <c r="I376" s="86" t="s">
        <v>38</v>
      </c>
      <c r="J376" s="84" t="s">
        <v>35</v>
      </c>
      <c r="K376" s="77"/>
    </row>
    <row r="377" spans="1:11" ht="13.05" customHeight="1" thickBot="1" x14ac:dyDescent="0.5">
      <c r="A377" s="80"/>
      <c r="B377" s="82"/>
      <c r="C377" s="36" t="s">
        <v>30</v>
      </c>
      <c r="D377" s="37" t="s">
        <v>31</v>
      </c>
      <c r="E377" s="37" t="s">
        <v>32</v>
      </c>
      <c r="F377" s="37" t="s">
        <v>33</v>
      </c>
      <c r="G377" s="85"/>
      <c r="H377" s="36" t="s">
        <v>37</v>
      </c>
      <c r="I377" s="87"/>
      <c r="J377" s="88"/>
      <c r="K377" s="78"/>
    </row>
    <row r="378" spans="1:11" ht="13.05" customHeight="1" thickTop="1" x14ac:dyDescent="0.45">
      <c r="A378" s="89" t="s">
        <v>40</v>
      </c>
      <c r="B378" s="90"/>
      <c r="C378" s="31">
        <v>19</v>
      </c>
      <c r="D378" s="32">
        <v>100</v>
      </c>
      <c r="E378" s="33">
        <f>$E$288</f>
        <v>0</v>
      </c>
      <c r="F378" s="39" t="s">
        <v>12</v>
      </c>
      <c r="G378" s="34">
        <f>INT(C378*(185-D378)/100*E378)*12</f>
        <v>0</v>
      </c>
      <c r="H378" s="91"/>
      <c r="I378" s="92"/>
      <c r="J378" s="93"/>
      <c r="K378" s="35">
        <f>G378</f>
        <v>0</v>
      </c>
    </row>
    <row r="379" spans="1:11" ht="13.05" customHeight="1" x14ac:dyDescent="0.45">
      <c r="A379" s="94" t="s">
        <v>41</v>
      </c>
      <c r="B379" s="95"/>
      <c r="C379" s="96"/>
      <c r="D379" s="97"/>
      <c r="E379" s="97"/>
      <c r="F379" s="97"/>
      <c r="G379" s="98"/>
      <c r="H379" s="28">
        <v>31303</v>
      </c>
      <c r="I379" s="11">
        <f>$E$289</f>
        <v>0</v>
      </c>
      <c r="J379" s="16">
        <f>INT(H379*I379)</f>
        <v>0</v>
      </c>
      <c r="K379" s="24">
        <f>J379</f>
        <v>0</v>
      </c>
    </row>
    <row r="380" spans="1:11" ht="13.05" customHeight="1" x14ac:dyDescent="0.45">
      <c r="A380" s="94" t="s">
        <v>42</v>
      </c>
      <c r="B380" s="95"/>
      <c r="C380" s="96"/>
      <c r="D380" s="97"/>
      <c r="E380" s="97"/>
      <c r="F380" s="97"/>
      <c r="G380" s="98"/>
      <c r="H380" s="28">
        <v>10607</v>
      </c>
      <c r="I380" s="11">
        <f>$E$290</f>
        <v>0</v>
      </c>
      <c r="J380" s="16">
        <f t="shared" ref="J380:J382" si="77">INT(H380*I380)</f>
        <v>0</v>
      </c>
      <c r="K380" s="24">
        <f t="shared" ref="K380:K382" si="78">J380</f>
        <v>0</v>
      </c>
    </row>
    <row r="381" spans="1:11" ht="13.05" customHeight="1" x14ac:dyDescent="0.45">
      <c r="A381" s="94" t="s">
        <v>43</v>
      </c>
      <c r="B381" s="95"/>
      <c r="C381" s="96"/>
      <c r="D381" s="97"/>
      <c r="E381" s="97"/>
      <c r="F381" s="97"/>
      <c r="G381" s="98"/>
      <c r="H381" s="28">
        <v>14669</v>
      </c>
      <c r="I381" s="11">
        <f>$E$291</f>
        <v>0</v>
      </c>
      <c r="J381" s="16">
        <f t="shared" si="77"/>
        <v>0</v>
      </c>
      <c r="K381" s="24">
        <f t="shared" si="78"/>
        <v>0</v>
      </c>
    </row>
    <row r="382" spans="1:11" ht="13.05" customHeight="1" thickBot="1" x14ac:dyDescent="0.5">
      <c r="A382" s="102" t="s">
        <v>44</v>
      </c>
      <c r="B382" s="103"/>
      <c r="C382" s="99"/>
      <c r="D382" s="100"/>
      <c r="E382" s="100"/>
      <c r="F382" s="100"/>
      <c r="G382" s="101"/>
      <c r="H382" s="29">
        <v>5589</v>
      </c>
      <c r="I382" s="13">
        <f>$E$292</f>
        <v>0</v>
      </c>
      <c r="J382" s="17">
        <f t="shared" si="77"/>
        <v>0</v>
      </c>
      <c r="K382" s="25">
        <f t="shared" si="78"/>
        <v>0</v>
      </c>
    </row>
    <row r="383" spans="1:11" ht="13.05" customHeight="1" thickTop="1" x14ac:dyDescent="0.45">
      <c r="A383" s="106" t="s">
        <v>45</v>
      </c>
      <c r="B383" s="107"/>
      <c r="C383" s="23">
        <f>C378</f>
        <v>19</v>
      </c>
      <c r="D383" s="10">
        <f>D378</f>
        <v>100</v>
      </c>
      <c r="E383" s="14">
        <f>$E$288</f>
        <v>0</v>
      </c>
      <c r="F383" s="40" t="s">
        <v>11</v>
      </c>
      <c r="G383" s="18">
        <f>INT(C383*(185-D383)/100*E383)*12</f>
        <v>0</v>
      </c>
      <c r="H383" s="123"/>
      <c r="I383" s="124"/>
      <c r="J383" s="125"/>
      <c r="K383" s="26">
        <f>G383</f>
        <v>0</v>
      </c>
    </row>
    <row r="384" spans="1:11" ht="13.05" customHeight="1" x14ac:dyDescent="0.45">
      <c r="A384" s="94" t="s">
        <v>46</v>
      </c>
      <c r="B384" s="95"/>
      <c r="C384" s="96"/>
      <c r="D384" s="97"/>
      <c r="E384" s="97"/>
      <c r="F384" s="97"/>
      <c r="G384" s="98"/>
      <c r="H384" s="28">
        <v>30862</v>
      </c>
      <c r="I384" s="11">
        <f>$E$289</f>
        <v>0</v>
      </c>
      <c r="J384" s="16">
        <f>INT(H384*I384)</f>
        <v>0</v>
      </c>
      <c r="K384" s="24">
        <f>J384</f>
        <v>0</v>
      </c>
    </row>
    <row r="385" spans="1:11" ht="13.05" customHeight="1" x14ac:dyDescent="0.45">
      <c r="A385" s="94" t="s">
        <v>47</v>
      </c>
      <c r="B385" s="95"/>
      <c r="C385" s="96"/>
      <c r="D385" s="97"/>
      <c r="E385" s="97"/>
      <c r="F385" s="97"/>
      <c r="G385" s="98"/>
      <c r="H385" s="28">
        <v>10634</v>
      </c>
      <c r="I385" s="11">
        <f>$E$290</f>
        <v>0</v>
      </c>
      <c r="J385" s="16">
        <f t="shared" ref="J385:J387" si="79">INT(H385*I385)</f>
        <v>0</v>
      </c>
      <c r="K385" s="24">
        <f t="shared" ref="K385:K387" si="80">J385</f>
        <v>0</v>
      </c>
    </row>
    <row r="386" spans="1:11" ht="13.05" customHeight="1" x14ac:dyDescent="0.45">
      <c r="A386" s="94" t="s">
        <v>48</v>
      </c>
      <c r="B386" s="95"/>
      <c r="C386" s="96"/>
      <c r="D386" s="97"/>
      <c r="E386" s="97"/>
      <c r="F386" s="97"/>
      <c r="G386" s="98"/>
      <c r="H386" s="28">
        <v>15110</v>
      </c>
      <c r="I386" s="11">
        <f>$E$291</f>
        <v>0</v>
      </c>
      <c r="J386" s="16">
        <f t="shared" si="79"/>
        <v>0</v>
      </c>
      <c r="K386" s="24">
        <f t="shared" si="80"/>
        <v>0</v>
      </c>
    </row>
    <row r="387" spans="1:11" ht="13.05" customHeight="1" thickBot="1" x14ac:dyDescent="0.5">
      <c r="A387" s="74" t="s">
        <v>49</v>
      </c>
      <c r="B387" s="126"/>
      <c r="C387" s="112"/>
      <c r="D387" s="113"/>
      <c r="E387" s="113"/>
      <c r="F387" s="113"/>
      <c r="G387" s="114"/>
      <c r="H387" s="30">
        <v>5562</v>
      </c>
      <c r="I387" s="19">
        <f>$E$292</f>
        <v>0</v>
      </c>
      <c r="J387" s="20">
        <f t="shared" si="79"/>
        <v>0</v>
      </c>
      <c r="K387" s="27">
        <f t="shared" si="80"/>
        <v>0</v>
      </c>
    </row>
    <row r="388" spans="1:11" ht="13.05" customHeight="1" thickTop="1" thickBot="1" x14ac:dyDescent="0.5">
      <c r="J388" s="12" t="s">
        <v>50</v>
      </c>
      <c r="K388" s="38">
        <f>SUM(K378:K387)</f>
        <v>0</v>
      </c>
    </row>
    <row r="389" spans="1:11" ht="13.05" customHeight="1" thickTop="1" thickBot="1" x14ac:dyDescent="0.5">
      <c r="J389" s="12" t="s">
        <v>51</v>
      </c>
      <c r="K389" s="38">
        <f>K388-K390</f>
        <v>0</v>
      </c>
    </row>
    <row r="390" spans="1:11" ht="13.05" customHeight="1" thickTop="1" thickBot="1" x14ac:dyDescent="0.5">
      <c r="J390" s="12" t="s">
        <v>34</v>
      </c>
      <c r="K390" s="38">
        <f>ROUNDUP(K388/1.1,0)</f>
        <v>0</v>
      </c>
    </row>
    <row r="391" spans="1:11" ht="13.05" customHeight="1" thickTop="1" thickBot="1" x14ac:dyDescent="0.5"/>
    <row r="392" spans="1:11" ht="13.05" customHeight="1" thickTop="1" x14ac:dyDescent="0.45">
      <c r="A392" s="15" t="s">
        <v>0</v>
      </c>
      <c r="B392" s="21" t="s">
        <v>1</v>
      </c>
      <c r="C392" s="109" t="s">
        <v>17</v>
      </c>
      <c r="D392" s="110"/>
      <c r="E392" s="110"/>
      <c r="F392" s="110"/>
      <c r="G392" s="111"/>
      <c r="H392" s="109" t="s">
        <v>34</v>
      </c>
      <c r="I392" s="110"/>
      <c r="J392" s="111"/>
      <c r="K392" s="76" t="s">
        <v>39</v>
      </c>
    </row>
    <row r="393" spans="1:11" ht="13.05" customHeight="1" x14ac:dyDescent="0.45">
      <c r="A393" s="79">
        <v>58</v>
      </c>
      <c r="B393" s="81" t="s">
        <v>5</v>
      </c>
      <c r="C393" s="22" t="s">
        <v>26</v>
      </c>
      <c r="D393" s="6" t="s">
        <v>27</v>
      </c>
      <c r="E393" s="83" t="s">
        <v>28</v>
      </c>
      <c r="F393" s="83"/>
      <c r="G393" s="84" t="s">
        <v>29</v>
      </c>
      <c r="H393" s="22" t="s">
        <v>36</v>
      </c>
      <c r="I393" s="86" t="s">
        <v>38</v>
      </c>
      <c r="J393" s="84" t="s">
        <v>35</v>
      </c>
      <c r="K393" s="77"/>
    </row>
    <row r="394" spans="1:11" ht="13.05" customHeight="1" thickBot="1" x14ac:dyDescent="0.5">
      <c r="A394" s="80"/>
      <c r="B394" s="82"/>
      <c r="C394" s="36" t="s">
        <v>30</v>
      </c>
      <c r="D394" s="37" t="s">
        <v>31</v>
      </c>
      <c r="E394" s="37" t="s">
        <v>32</v>
      </c>
      <c r="F394" s="37" t="s">
        <v>33</v>
      </c>
      <c r="G394" s="85"/>
      <c r="H394" s="36" t="s">
        <v>37</v>
      </c>
      <c r="I394" s="87"/>
      <c r="J394" s="88"/>
      <c r="K394" s="78"/>
    </row>
    <row r="395" spans="1:11" ht="13.05" customHeight="1" thickTop="1" x14ac:dyDescent="0.45">
      <c r="A395" s="89" t="s">
        <v>40</v>
      </c>
      <c r="B395" s="90"/>
      <c r="C395" s="31">
        <v>95</v>
      </c>
      <c r="D395" s="32">
        <v>100</v>
      </c>
      <c r="E395" s="33">
        <f>$E$288</f>
        <v>0</v>
      </c>
      <c r="F395" s="39" t="s">
        <v>12</v>
      </c>
      <c r="G395" s="34">
        <f>INT(C395*(185-D395)/100*E395)*12</f>
        <v>0</v>
      </c>
      <c r="H395" s="91"/>
      <c r="I395" s="92"/>
      <c r="J395" s="93"/>
      <c r="K395" s="35">
        <f>G395</f>
        <v>0</v>
      </c>
    </row>
    <row r="396" spans="1:11" ht="13.05" customHeight="1" x14ac:dyDescent="0.45">
      <c r="A396" s="94" t="s">
        <v>41</v>
      </c>
      <c r="B396" s="95"/>
      <c r="C396" s="96"/>
      <c r="D396" s="97"/>
      <c r="E396" s="97"/>
      <c r="F396" s="97"/>
      <c r="G396" s="98"/>
      <c r="H396" s="28">
        <v>118726</v>
      </c>
      <c r="I396" s="11">
        <f>$E$289</f>
        <v>0</v>
      </c>
      <c r="J396" s="16">
        <f>INT(H396*I396)</f>
        <v>0</v>
      </c>
      <c r="K396" s="24">
        <f>J396</f>
        <v>0</v>
      </c>
    </row>
    <row r="397" spans="1:11" ht="13.05" customHeight="1" x14ac:dyDescent="0.45">
      <c r="A397" s="94" t="s">
        <v>42</v>
      </c>
      <c r="B397" s="95"/>
      <c r="C397" s="96"/>
      <c r="D397" s="97"/>
      <c r="E397" s="97"/>
      <c r="F397" s="97"/>
      <c r="G397" s="98"/>
      <c r="H397" s="28">
        <v>33426</v>
      </c>
      <c r="I397" s="11">
        <f>$E$290</f>
        <v>0</v>
      </c>
      <c r="J397" s="16">
        <f t="shared" ref="J397:J399" si="81">INT(H397*I397)</f>
        <v>0</v>
      </c>
      <c r="K397" s="24">
        <f t="shared" ref="K397:K399" si="82">J397</f>
        <v>0</v>
      </c>
    </row>
    <row r="398" spans="1:11" ht="13.05" customHeight="1" x14ac:dyDescent="0.45">
      <c r="A398" s="94" t="s">
        <v>43</v>
      </c>
      <c r="B398" s="95"/>
      <c r="C398" s="96"/>
      <c r="D398" s="97"/>
      <c r="E398" s="97"/>
      <c r="F398" s="97"/>
      <c r="G398" s="98"/>
      <c r="H398" s="28">
        <v>73900</v>
      </c>
      <c r="I398" s="11">
        <f>$E$291</f>
        <v>0</v>
      </c>
      <c r="J398" s="16">
        <f t="shared" si="81"/>
        <v>0</v>
      </c>
      <c r="K398" s="24">
        <f t="shared" si="82"/>
        <v>0</v>
      </c>
    </row>
    <row r="399" spans="1:11" ht="13.05" customHeight="1" thickBot="1" x14ac:dyDescent="0.5">
      <c r="A399" s="102" t="s">
        <v>44</v>
      </c>
      <c r="B399" s="103"/>
      <c r="C399" s="99"/>
      <c r="D399" s="100"/>
      <c r="E399" s="100"/>
      <c r="F399" s="100"/>
      <c r="G399" s="101"/>
      <c r="H399" s="29">
        <v>24344</v>
      </c>
      <c r="I399" s="13">
        <f>$E$292</f>
        <v>0</v>
      </c>
      <c r="J399" s="17">
        <f t="shared" si="81"/>
        <v>0</v>
      </c>
      <c r="K399" s="25">
        <f t="shared" si="82"/>
        <v>0</v>
      </c>
    </row>
    <row r="400" spans="1:11" ht="13.05" customHeight="1" thickTop="1" x14ac:dyDescent="0.45">
      <c r="A400" s="106" t="s">
        <v>45</v>
      </c>
      <c r="B400" s="107"/>
      <c r="C400" s="23">
        <f>C395</f>
        <v>95</v>
      </c>
      <c r="D400" s="10">
        <f>D395</f>
        <v>100</v>
      </c>
      <c r="E400" s="14">
        <f>$E$288</f>
        <v>0</v>
      </c>
      <c r="F400" s="40" t="s">
        <v>11</v>
      </c>
      <c r="G400" s="18">
        <f>INT(C400*(185-D400)/100*E400)*12</f>
        <v>0</v>
      </c>
      <c r="H400" s="123"/>
      <c r="I400" s="124"/>
      <c r="J400" s="125"/>
      <c r="K400" s="26">
        <f>G400</f>
        <v>0</v>
      </c>
    </row>
    <row r="401" spans="1:11" ht="13.05" customHeight="1" x14ac:dyDescent="0.45">
      <c r="A401" s="94" t="s">
        <v>46</v>
      </c>
      <c r="B401" s="95"/>
      <c r="C401" s="96"/>
      <c r="D401" s="97"/>
      <c r="E401" s="97"/>
      <c r="F401" s="97"/>
      <c r="G401" s="98"/>
      <c r="H401" s="28">
        <v>116074</v>
      </c>
      <c r="I401" s="11">
        <f>$E$289</f>
        <v>0</v>
      </c>
      <c r="J401" s="16">
        <f>INT(H401*I401)</f>
        <v>0</v>
      </c>
      <c r="K401" s="24">
        <f>J401</f>
        <v>0</v>
      </c>
    </row>
    <row r="402" spans="1:11" ht="13.05" customHeight="1" x14ac:dyDescent="0.45">
      <c r="A402" s="94" t="s">
        <v>47</v>
      </c>
      <c r="B402" s="95"/>
      <c r="C402" s="96"/>
      <c r="D402" s="97"/>
      <c r="E402" s="97"/>
      <c r="F402" s="97"/>
      <c r="G402" s="98"/>
      <c r="H402" s="28">
        <v>33690</v>
      </c>
      <c r="I402" s="11">
        <f>$E$290</f>
        <v>0</v>
      </c>
      <c r="J402" s="16">
        <f t="shared" ref="J402:J404" si="83">INT(H402*I402)</f>
        <v>0</v>
      </c>
      <c r="K402" s="24">
        <f t="shared" ref="K402:K404" si="84">J402</f>
        <v>0</v>
      </c>
    </row>
    <row r="403" spans="1:11" ht="13.05" customHeight="1" x14ac:dyDescent="0.45">
      <c r="A403" s="94" t="s">
        <v>48</v>
      </c>
      <c r="B403" s="95"/>
      <c r="C403" s="96"/>
      <c r="D403" s="97"/>
      <c r="E403" s="97"/>
      <c r="F403" s="97"/>
      <c r="G403" s="98"/>
      <c r="H403" s="28">
        <v>76552</v>
      </c>
      <c r="I403" s="11">
        <f>$E$291</f>
        <v>0</v>
      </c>
      <c r="J403" s="16">
        <f t="shared" si="83"/>
        <v>0</v>
      </c>
      <c r="K403" s="24">
        <f t="shared" si="84"/>
        <v>0</v>
      </c>
    </row>
    <row r="404" spans="1:11" ht="13.05" customHeight="1" thickBot="1" x14ac:dyDescent="0.5">
      <c r="A404" s="74" t="s">
        <v>49</v>
      </c>
      <c r="B404" s="126"/>
      <c r="C404" s="112"/>
      <c r="D404" s="113"/>
      <c r="E404" s="113"/>
      <c r="F404" s="113"/>
      <c r="G404" s="114"/>
      <c r="H404" s="30">
        <v>24080</v>
      </c>
      <c r="I404" s="19">
        <f>$E$292</f>
        <v>0</v>
      </c>
      <c r="J404" s="20">
        <f t="shared" si="83"/>
        <v>0</v>
      </c>
      <c r="K404" s="27">
        <f t="shared" si="84"/>
        <v>0</v>
      </c>
    </row>
    <row r="405" spans="1:11" ht="13.05" customHeight="1" thickTop="1" thickBot="1" x14ac:dyDescent="0.5">
      <c r="J405" s="12" t="s">
        <v>50</v>
      </c>
      <c r="K405" s="38">
        <f>SUM(K395:K404)</f>
        <v>0</v>
      </c>
    </row>
    <row r="406" spans="1:11" ht="13.05" customHeight="1" thickTop="1" thickBot="1" x14ac:dyDescent="0.5">
      <c r="J406" s="12" t="s">
        <v>51</v>
      </c>
      <c r="K406" s="38">
        <f>K405-K407</f>
        <v>0</v>
      </c>
    </row>
    <row r="407" spans="1:11" ht="13.05" customHeight="1" thickTop="1" thickBot="1" x14ac:dyDescent="0.5">
      <c r="J407" s="12" t="s">
        <v>34</v>
      </c>
      <c r="K407" s="38">
        <f>ROUNDUP(K405/1.1,0)</f>
        <v>0</v>
      </c>
    </row>
    <row r="408" spans="1:11" ht="13.05" customHeight="1" thickTop="1" thickBot="1" x14ac:dyDescent="0.5"/>
    <row r="409" spans="1:11" ht="13.05" customHeight="1" thickTop="1" x14ac:dyDescent="0.45">
      <c r="A409" s="15" t="s">
        <v>0</v>
      </c>
      <c r="B409" s="21" t="s">
        <v>1</v>
      </c>
      <c r="C409" s="109" t="s">
        <v>17</v>
      </c>
      <c r="D409" s="110"/>
      <c r="E409" s="110"/>
      <c r="F409" s="110"/>
      <c r="G409" s="111"/>
      <c r="H409" s="109" t="s">
        <v>34</v>
      </c>
      <c r="I409" s="110"/>
      <c r="J409" s="111"/>
      <c r="K409" s="76" t="s">
        <v>39</v>
      </c>
    </row>
    <row r="410" spans="1:11" ht="13.05" customHeight="1" x14ac:dyDescent="0.45">
      <c r="A410" s="79">
        <v>59</v>
      </c>
      <c r="B410" s="81" t="s">
        <v>73</v>
      </c>
      <c r="C410" s="22" t="s">
        <v>26</v>
      </c>
      <c r="D410" s="6" t="s">
        <v>27</v>
      </c>
      <c r="E410" s="83" t="s">
        <v>28</v>
      </c>
      <c r="F410" s="83"/>
      <c r="G410" s="84" t="s">
        <v>29</v>
      </c>
      <c r="H410" s="22" t="s">
        <v>36</v>
      </c>
      <c r="I410" s="86" t="s">
        <v>38</v>
      </c>
      <c r="J410" s="84" t="s">
        <v>35</v>
      </c>
      <c r="K410" s="77"/>
    </row>
    <row r="411" spans="1:11" ht="13.05" customHeight="1" thickBot="1" x14ac:dyDescent="0.5">
      <c r="A411" s="80"/>
      <c r="B411" s="82"/>
      <c r="C411" s="36" t="s">
        <v>30</v>
      </c>
      <c r="D411" s="37" t="s">
        <v>31</v>
      </c>
      <c r="E411" s="37" t="s">
        <v>32</v>
      </c>
      <c r="F411" s="37" t="s">
        <v>33</v>
      </c>
      <c r="G411" s="85"/>
      <c r="H411" s="36" t="s">
        <v>37</v>
      </c>
      <c r="I411" s="87"/>
      <c r="J411" s="88"/>
      <c r="K411" s="78"/>
    </row>
    <row r="412" spans="1:11" ht="13.05" customHeight="1" thickTop="1" x14ac:dyDescent="0.45">
      <c r="A412" s="89" t="s">
        <v>40</v>
      </c>
      <c r="B412" s="90"/>
      <c r="C412" s="31">
        <v>165</v>
      </c>
      <c r="D412" s="32">
        <v>100</v>
      </c>
      <c r="E412" s="33">
        <f>$E$288</f>
        <v>0</v>
      </c>
      <c r="F412" s="39" t="s">
        <v>12</v>
      </c>
      <c r="G412" s="34">
        <f>INT(C412*(185-D412)/100*E412)*12</f>
        <v>0</v>
      </c>
      <c r="H412" s="91"/>
      <c r="I412" s="92"/>
      <c r="J412" s="93"/>
      <c r="K412" s="35">
        <f>G412</f>
        <v>0</v>
      </c>
    </row>
    <row r="413" spans="1:11" ht="13.05" customHeight="1" x14ac:dyDescent="0.45">
      <c r="A413" s="94" t="s">
        <v>41</v>
      </c>
      <c r="B413" s="95"/>
      <c r="C413" s="96"/>
      <c r="D413" s="97"/>
      <c r="E413" s="97"/>
      <c r="F413" s="97"/>
      <c r="G413" s="98"/>
      <c r="H413" s="28">
        <v>281763</v>
      </c>
      <c r="I413" s="11">
        <f>$E$289</f>
        <v>0</v>
      </c>
      <c r="J413" s="16">
        <f>INT(H413*I413)</f>
        <v>0</v>
      </c>
      <c r="K413" s="24">
        <f>J413</f>
        <v>0</v>
      </c>
    </row>
    <row r="414" spans="1:11" ht="13.05" customHeight="1" x14ac:dyDescent="0.45">
      <c r="A414" s="94" t="s">
        <v>42</v>
      </c>
      <c r="B414" s="95"/>
      <c r="C414" s="96"/>
      <c r="D414" s="97"/>
      <c r="E414" s="97"/>
      <c r="F414" s="97"/>
      <c r="G414" s="98"/>
      <c r="H414" s="28">
        <v>95859</v>
      </c>
      <c r="I414" s="11">
        <f>$E$290</f>
        <v>0</v>
      </c>
      <c r="J414" s="16">
        <f t="shared" ref="J414:J416" si="85">INT(H414*I414)</f>
        <v>0</v>
      </c>
      <c r="K414" s="24">
        <f t="shared" ref="K414:K416" si="86">J414</f>
        <v>0</v>
      </c>
    </row>
    <row r="415" spans="1:11" ht="13.05" customHeight="1" x14ac:dyDescent="0.45">
      <c r="A415" s="94" t="s">
        <v>43</v>
      </c>
      <c r="B415" s="95"/>
      <c r="C415" s="96"/>
      <c r="D415" s="97"/>
      <c r="E415" s="97"/>
      <c r="F415" s="97"/>
      <c r="G415" s="98"/>
      <c r="H415" s="28">
        <v>174458</v>
      </c>
      <c r="I415" s="11">
        <f>$E$291</f>
        <v>0</v>
      </c>
      <c r="J415" s="16">
        <f t="shared" si="85"/>
        <v>0</v>
      </c>
      <c r="K415" s="24">
        <f t="shared" si="86"/>
        <v>0</v>
      </c>
    </row>
    <row r="416" spans="1:11" ht="13.05" customHeight="1" thickBot="1" x14ac:dyDescent="0.5">
      <c r="A416" s="102" t="s">
        <v>44</v>
      </c>
      <c r="B416" s="103"/>
      <c r="C416" s="99"/>
      <c r="D416" s="100"/>
      <c r="E416" s="100"/>
      <c r="F416" s="100"/>
      <c r="G416" s="101"/>
      <c r="H416" s="29">
        <v>69660</v>
      </c>
      <c r="I416" s="13">
        <f>$E$292</f>
        <v>0</v>
      </c>
      <c r="J416" s="17">
        <f t="shared" si="85"/>
        <v>0</v>
      </c>
      <c r="K416" s="25">
        <f t="shared" si="86"/>
        <v>0</v>
      </c>
    </row>
    <row r="417" spans="1:11" ht="13.05" customHeight="1" thickTop="1" x14ac:dyDescent="0.45">
      <c r="A417" s="106" t="s">
        <v>45</v>
      </c>
      <c r="B417" s="107"/>
      <c r="C417" s="23">
        <f>C412</f>
        <v>165</v>
      </c>
      <c r="D417" s="10">
        <f>D412</f>
        <v>100</v>
      </c>
      <c r="E417" s="14">
        <f>$E$288</f>
        <v>0</v>
      </c>
      <c r="F417" s="40" t="s">
        <v>11</v>
      </c>
      <c r="G417" s="18">
        <f>INT(C417*(185-D417)/100*E417)*12</f>
        <v>0</v>
      </c>
      <c r="H417" s="123"/>
      <c r="I417" s="124"/>
      <c r="J417" s="125"/>
      <c r="K417" s="26">
        <f>G417</f>
        <v>0</v>
      </c>
    </row>
    <row r="418" spans="1:11" ht="13.05" customHeight="1" x14ac:dyDescent="0.45">
      <c r="A418" s="94" t="s">
        <v>46</v>
      </c>
      <c r="B418" s="95"/>
      <c r="C418" s="96"/>
      <c r="D418" s="97"/>
      <c r="E418" s="97"/>
      <c r="F418" s="97"/>
      <c r="G418" s="98"/>
      <c r="H418" s="28">
        <v>276845</v>
      </c>
      <c r="I418" s="11">
        <f>$E$289</f>
        <v>0</v>
      </c>
      <c r="J418" s="16">
        <f>INT(H418*I418)</f>
        <v>0</v>
      </c>
      <c r="K418" s="24">
        <f>J418</f>
        <v>0</v>
      </c>
    </row>
    <row r="419" spans="1:11" ht="13.05" customHeight="1" x14ac:dyDescent="0.45">
      <c r="A419" s="94" t="s">
        <v>47</v>
      </c>
      <c r="B419" s="95"/>
      <c r="C419" s="96"/>
      <c r="D419" s="97"/>
      <c r="E419" s="97"/>
      <c r="F419" s="97"/>
      <c r="G419" s="98"/>
      <c r="H419" s="28">
        <v>96526</v>
      </c>
      <c r="I419" s="11">
        <f>$E$290</f>
        <v>0</v>
      </c>
      <c r="J419" s="16">
        <f t="shared" ref="J419:J421" si="87">INT(H419*I419)</f>
        <v>0</v>
      </c>
      <c r="K419" s="24">
        <f t="shared" ref="K419:K421" si="88">J419</f>
        <v>0</v>
      </c>
    </row>
    <row r="420" spans="1:11" ht="13.05" customHeight="1" x14ac:dyDescent="0.45">
      <c r="A420" s="94" t="s">
        <v>48</v>
      </c>
      <c r="B420" s="95"/>
      <c r="C420" s="96"/>
      <c r="D420" s="97"/>
      <c r="E420" s="97"/>
      <c r="F420" s="97"/>
      <c r="G420" s="98"/>
      <c r="H420" s="28">
        <v>179376</v>
      </c>
      <c r="I420" s="11">
        <f>$E$291</f>
        <v>0</v>
      </c>
      <c r="J420" s="16">
        <f t="shared" si="87"/>
        <v>0</v>
      </c>
      <c r="K420" s="24">
        <f t="shared" si="88"/>
        <v>0</v>
      </c>
    </row>
    <row r="421" spans="1:11" ht="13.05" customHeight="1" thickBot="1" x14ac:dyDescent="0.5">
      <c r="A421" s="74" t="s">
        <v>49</v>
      </c>
      <c r="B421" s="126"/>
      <c r="C421" s="112"/>
      <c r="D421" s="113"/>
      <c r="E421" s="113"/>
      <c r="F421" s="113"/>
      <c r="G421" s="114"/>
      <c r="H421" s="30">
        <v>68993</v>
      </c>
      <c r="I421" s="19">
        <f>$E$292</f>
        <v>0</v>
      </c>
      <c r="J421" s="20">
        <f t="shared" si="87"/>
        <v>0</v>
      </c>
      <c r="K421" s="27">
        <f t="shared" si="88"/>
        <v>0</v>
      </c>
    </row>
    <row r="422" spans="1:11" ht="13.05" customHeight="1" thickTop="1" thickBot="1" x14ac:dyDescent="0.5">
      <c r="J422" s="12" t="s">
        <v>50</v>
      </c>
      <c r="K422" s="38">
        <f>SUM(K412:K421)</f>
        <v>0</v>
      </c>
    </row>
    <row r="423" spans="1:11" ht="13.05" customHeight="1" thickTop="1" thickBot="1" x14ac:dyDescent="0.5">
      <c r="J423" s="12" t="s">
        <v>51</v>
      </c>
      <c r="K423" s="38">
        <f>K422-K424</f>
        <v>0</v>
      </c>
    </row>
    <row r="424" spans="1:11" ht="13.05" customHeight="1" thickTop="1" thickBot="1" x14ac:dyDescent="0.5">
      <c r="J424" s="12" t="s">
        <v>34</v>
      </c>
      <c r="K424" s="38">
        <f>ROUNDUP(K422/1.1,0)</f>
        <v>0</v>
      </c>
    </row>
    <row r="425" spans="1:11" ht="13.05" customHeight="1" thickTop="1" thickBot="1" x14ac:dyDescent="0.5"/>
    <row r="426" spans="1:11" ht="13.05" customHeight="1" thickTop="1" x14ac:dyDescent="0.45">
      <c r="A426" s="15" t="s">
        <v>0</v>
      </c>
      <c r="B426" s="21" t="s">
        <v>1</v>
      </c>
      <c r="C426" s="109" t="s">
        <v>17</v>
      </c>
      <c r="D426" s="110"/>
      <c r="E426" s="110"/>
      <c r="F426" s="110"/>
      <c r="G426" s="111"/>
      <c r="H426" s="109" t="s">
        <v>34</v>
      </c>
      <c r="I426" s="110"/>
      <c r="J426" s="111"/>
      <c r="K426" s="76" t="s">
        <v>39</v>
      </c>
    </row>
    <row r="427" spans="1:11" ht="13.05" customHeight="1" x14ac:dyDescent="0.45">
      <c r="A427" s="79">
        <v>61</v>
      </c>
      <c r="B427" s="81" t="s">
        <v>10</v>
      </c>
      <c r="C427" s="22" t="s">
        <v>26</v>
      </c>
      <c r="D427" s="6" t="s">
        <v>27</v>
      </c>
      <c r="E427" s="83" t="s">
        <v>28</v>
      </c>
      <c r="F427" s="83"/>
      <c r="G427" s="84" t="s">
        <v>29</v>
      </c>
      <c r="H427" s="22" t="s">
        <v>36</v>
      </c>
      <c r="I427" s="86" t="s">
        <v>38</v>
      </c>
      <c r="J427" s="84" t="s">
        <v>35</v>
      </c>
      <c r="K427" s="77"/>
    </row>
    <row r="428" spans="1:11" ht="13.05" customHeight="1" thickBot="1" x14ac:dyDescent="0.5">
      <c r="A428" s="80"/>
      <c r="B428" s="82"/>
      <c r="C428" s="36" t="s">
        <v>30</v>
      </c>
      <c r="D428" s="37" t="s">
        <v>31</v>
      </c>
      <c r="E428" s="37" t="s">
        <v>32</v>
      </c>
      <c r="F428" s="37" t="s">
        <v>33</v>
      </c>
      <c r="G428" s="85"/>
      <c r="H428" s="36" t="s">
        <v>37</v>
      </c>
      <c r="I428" s="87"/>
      <c r="J428" s="88"/>
      <c r="K428" s="78"/>
    </row>
    <row r="429" spans="1:11" ht="13.05" customHeight="1" thickTop="1" x14ac:dyDescent="0.45">
      <c r="A429" s="89" t="s">
        <v>40</v>
      </c>
      <c r="B429" s="90"/>
      <c r="C429" s="31">
        <v>251</v>
      </c>
      <c r="D429" s="32">
        <v>100</v>
      </c>
      <c r="E429" s="33">
        <f>$E$288</f>
        <v>0</v>
      </c>
      <c r="F429" s="39" t="s">
        <v>12</v>
      </c>
      <c r="G429" s="34">
        <f>INT(C429*(185-D429)/100*E429)*12</f>
        <v>0</v>
      </c>
      <c r="H429" s="91"/>
      <c r="I429" s="92"/>
      <c r="J429" s="93"/>
      <c r="K429" s="35">
        <f>G429</f>
        <v>0</v>
      </c>
    </row>
    <row r="430" spans="1:11" ht="13.05" customHeight="1" x14ac:dyDescent="0.45">
      <c r="A430" s="94" t="s">
        <v>41</v>
      </c>
      <c r="B430" s="95"/>
      <c r="C430" s="96"/>
      <c r="D430" s="97"/>
      <c r="E430" s="97"/>
      <c r="F430" s="97"/>
      <c r="G430" s="98"/>
      <c r="H430" s="28">
        <v>186226</v>
      </c>
      <c r="I430" s="11">
        <f>$E$289</f>
        <v>0</v>
      </c>
      <c r="J430" s="16">
        <f>INT(H430*I430)</f>
        <v>0</v>
      </c>
      <c r="K430" s="24">
        <f>J430</f>
        <v>0</v>
      </c>
    </row>
    <row r="431" spans="1:11" ht="13.05" customHeight="1" thickBot="1" x14ac:dyDescent="0.5">
      <c r="A431" s="94" t="s">
        <v>42</v>
      </c>
      <c r="B431" s="95"/>
      <c r="C431" s="96"/>
      <c r="D431" s="97"/>
      <c r="E431" s="97"/>
      <c r="F431" s="97"/>
      <c r="G431" s="98"/>
      <c r="H431" s="28">
        <v>78028</v>
      </c>
      <c r="I431" s="11">
        <f>$E$290</f>
        <v>0</v>
      </c>
      <c r="J431" s="16">
        <f t="shared" ref="J431" si="89">INT(H431*I431)</f>
        <v>0</v>
      </c>
      <c r="K431" s="24">
        <f t="shared" ref="K431" si="90">J431</f>
        <v>0</v>
      </c>
    </row>
    <row r="432" spans="1:11" ht="13.05" customHeight="1" thickTop="1" x14ac:dyDescent="0.45">
      <c r="A432" s="106" t="s">
        <v>45</v>
      </c>
      <c r="B432" s="107"/>
      <c r="C432" s="23">
        <f>C429</f>
        <v>251</v>
      </c>
      <c r="D432" s="10">
        <f>D429</f>
        <v>100</v>
      </c>
      <c r="E432" s="14">
        <f>$E$288</f>
        <v>0</v>
      </c>
      <c r="F432" s="40" t="s">
        <v>11</v>
      </c>
      <c r="G432" s="18">
        <f>INT(C432*(185-D432)/100*E432)*12</f>
        <v>0</v>
      </c>
      <c r="H432" s="123"/>
      <c r="I432" s="124"/>
      <c r="J432" s="125"/>
      <c r="K432" s="26">
        <f>G432</f>
        <v>0</v>
      </c>
    </row>
    <row r="433" spans="1:11" ht="13.05" customHeight="1" x14ac:dyDescent="0.45">
      <c r="A433" s="94" t="s">
        <v>46</v>
      </c>
      <c r="B433" s="95"/>
      <c r="C433" s="96"/>
      <c r="D433" s="97"/>
      <c r="E433" s="97"/>
      <c r="F433" s="97"/>
      <c r="G433" s="98"/>
      <c r="H433" s="28">
        <v>186226</v>
      </c>
      <c r="I433" s="11">
        <f>$E$289</f>
        <v>0</v>
      </c>
      <c r="J433" s="16">
        <f>INT(H433*I433)</f>
        <v>0</v>
      </c>
      <c r="K433" s="24">
        <f>J433</f>
        <v>0</v>
      </c>
    </row>
    <row r="434" spans="1:11" ht="13.05" customHeight="1" thickBot="1" x14ac:dyDescent="0.5">
      <c r="A434" s="74" t="s">
        <v>47</v>
      </c>
      <c r="B434" s="126"/>
      <c r="C434" s="112"/>
      <c r="D434" s="113"/>
      <c r="E434" s="113"/>
      <c r="F434" s="113"/>
      <c r="G434" s="114"/>
      <c r="H434" s="30">
        <v>78028</v>
      </c>
      <c r="I434" s="19">
        <f>$E$290</f>
        <v>0</v>
      </c>
      <c r="J434" s="20">
        <f t="shared" ref="J434" si="91">INT(H434*I434)</f>
        <v>0</v>
      </c>
      <c r="K434" s="27">
        <f t="shared" ref="K434" si="92">J434</f>
        <v>0</v>
      </c>
    </row>
    <row r="435" spans="1:11" ht="13.05" customHeight="1" thickTop="1" thickBot="1" x14ac:dyDescent="0.5">
      <c r="J435" s="12" t="s">
        <v>50</v>
      </c>
      <c r="K435" s="42">
        <f>SUM(K429:K434)</f>
        <v>0</v>
      </c>
    </row>
    <row r="436" spans="1:11" ht="13.05" customHeight="1" thickTop="1" thickBot="1" x14ac:dyDescent="0.5">
      <c r="J436" s="12" t="s">
        <v>51</v>
      </c>
      <c r="K436" s="38">
        <f>K435-K437</f>
        <v>0</v>
      </c>
    </row>
    <row r="437" spans="1:11" ht="13.05" customHeight="1" thickTop="1" thickBot="1" x14ac:dyDescent="0.5">
      <c r="J437" s="12" t="s">
        <v>34</v>
      </c>
      <c r="K437" s="38">
        <f>ROUNDUP(K435/1.1,0)</f>
        <v>0</v>
      </c>
    </row>
    <row r="438" spans="1:11" ht="13.05" customHeight="1" thickTop="1" thickBot="1" x14ac:dyDescent="0.5"/>
    <row r="439" spans="1:11" ht="13.05" customHeight="1" thickTop="1" x14ac:dyDescent="0.45">
      <c r="A439" s="15" t="s">
        <v>0</v>
      </c>
      <c r="B439" s="21" t="s">
        <v>1</v>
      </c>
      <c r="C439" s="109" t="s">
        <v>17</v>
      </c>
      <c r="D439" s="110"/>
      <c r="E439" s="110"/>
      <c r="F439" s="110"/>
      <c r="G439" s="111"/>
      <c r="H439" s="109" t="s">
        <v>34</v>
      </c>
      <c r="I439" s="110"/>
      <c r="J439" s="111"/>
      <c r="K439" s="76" t="s">
        <v>39</v>
      </c>
    </row>
    <row r="440" spans="1:11" ht="13.05" customHeight="1" x14ac:dyDescent="0.45">
      <c r="A440" s="79">
        <v>62</v>
      </c>
      <c r="B440" s="81" t="s">
        <v>6</v>
      </c>
      <c r="C440" s="22" t="s">
        <v>26</v>
      </c>
      <c r="D440" s="6" t="s">
        <v>27</v>
      </c>
      <c r="E440" s="83" t="s">
        <v>28</v>
      </c>
      <c r="F440" s="83"/>
      <c r="G440" s="84" t="s">
        <v>29</v>
      </c>
      <c r="H440" s="22" t="s">
        <v>36</v>
      </c>
      <c r="I440" s="86" t="s">
        <v>38</v>
      </c>
      <c r="J440" s="84" t="s">
        <v>35</v>
      </c>
      <c r="K440" s="77"/>
    </row>
    <row r="441" spans="1:11" ht="13.05" customHeight="1" thickBot="1" x14ac:dyDescent="0.5">
      <c r="A441" s="80"/>
      <c r="B441" s="82"/>
      <c r="C441" s="36" t="s">
        <v>30</v>
      </c>
      <c r="D441" s="37" t="s">
        <v>31</v>
      </c>
      <c r="E441" s="37" t="s">
        <v>32</v>
      </c>
      <c r="F441" s="37" t="s">
        <v>33</v>
      </c>
      <c r="G441" s="85"/>
      <c r="H441" s="36" t="s">
        <v>37</v>
      </c>
      <c r="I441" s="87"/>
      <c r="J441" s="88"/>
      <c r="K441" s="78"/>
    </row>
    <row r="442" spans="1:11" ht="13.05" customHeight="1" thickTop="1" x14ac:dyDescent="0.45">
      <c r="A442" s="89" t="s">
        <v>40</v>
      </c>
      <c r="B442" s="90"/>
      <c r="C442" s="31">
        <v>82</v>
      </c>
      <c r="D442" s="32">
        <v>100</v>
      </c>
      <c r="E442" s="33">
        <f>$E$288</f>
        <v>0</v>
      </c>
      <c r="F442" s="39" t="s">
        <v>12</v>
      </c>
      <c r="G442" s="34">
        <f>INT(C442*(185-D442)/100*E442)*12</f>
        <v>0</v>
      </c>
      <c r="H442" s="91"/>
      <c r="I442" s="92"/>
      <c r="J442" s="93"/>
      <c r="K442" s="35">
        <f>G442</f>
        <v>0</v>
      </c>
    </row>
    <row r="443" spans="1:11" ht="13.05" customHeight="1" x14ac:dyDescent="0.45">
      <c r="A443" s="94" t="s">
        <v>41</v>
      </c>
      <c r="B443" s="95"/>
      <c r="C443" s="96"/>
      <c r="D443" s="97"/>
      <c r="E443" s="97"/>
      <c r="F443" s="97"/>
      <c r="G443" s="98"/>
      <c r="H443" s="28">
        <v>66816</v>
      </c>
      <c r="I443" s="11">
        <f>$E$289</f>
        <v>0</v>
      </c>
      <c r="J443" s="16">
        <f>INT(H443*I443)</f>
        <v>0</v>
      </c>
      <c r="K443" s="24">
        <f>J443</f>
        <v>0</v>
      </c>
    </row>
    <row r="444" spans="1:11" ht="13.05" customHeight="1" x14ac:dyDescent="0.45">
      <c r="A444" s="94" t="s">
        <v>42</v>
      </c>
      <c r="B444" s="95"/>
      <c r="C444" s="96"/>
      <c r="D444" s="97"/>
      <c r="E444" s="97"/>
      <c r="F444" s="97"/>
      <c r="G444" s="98"/>
      <c r="H444" s="28">
        <v>27382</v>
      </c>
      <c r="I444" s="11">
        <f>$E$290</f>
        <v>0</v>
      </c>
      <c r="J444" s="16">
        <f t="shared" ref="J444:J446" si="93">INT(H444*I444)</f>
        <v>0</v>
      </c>
      <c r="K444" s="24">
        <f t="shared" ref="K444:K446" si="94">J444</f>
        <v>0</v>
      </c>
    </row>
    <row r="445" spans="1:11" ht="13.05" customHeight="1" x14ac:dyDescent="0.45">
      <c r="A445" s="94" t="s">
        <v>43</v>
      </c>
      <c r="B445" s="95"/>
      <c r="C445" s="96"/>
      <c r="D445" s="97"/>
      <c r="E445" s="97"/>
      <c r="F445" s="97"/>
      <c r="G445" s="98"/>
      <c r="H445" s="28">
        <v>42233</v>
      </c>
      <c r="I445" s="11">
        <f>$E$291</f>
        <v>0</v>
      </c>
      <c r="J445" s="16">
        <f t="shared" si="93"/>
        <v>0</v>
      </c>
      <c r="K445" s="24">
        <f t="shared" si="94"/>
        <v>0</v>
      </c>
    </row>
    <row r="446" spans="1:11" ht="13.05" customHeight="1" thickBot="1" x14ac:dyDescent="0.5">
      <c r="A446" s="102" t="s">
        <v>44</v>
      </c>
      <c r="B446" s="103"/>
      <c r="C446" s="99"/>
      <c r="D446" s="100"/>
      <c r="E446" s="100"/>
      <c r="F446" s="100"/>
      <c r="G446" s="101"/>
      <c r="H446" s="29">
        <v>20139</v>
      </c>
      <c r="I446" s="13">
        <f>$E$292</f>
        <v>0</v>
      </c>
      <c r="J446" s="17">
        <f t="shared" si="93"/>
        <v>0</v>
      </c>
      <c r="K446" s="25">
        <f t="shared" si="94"/>
        <v>0</v>
      </c>
    </row>
    <row r="447" spans="1:11" ht="13.05" customHeight="1" thickTop="1" x14ac:dyDescent="0.45">
      <c r="A447" s="106" t="s">
        <v>45</v>
      </c>
      <c r="B447" s="107"/>
      <c r="C447" s="23">
        <f>C442</f>
        <v>82</v>
      </c>
      <c r="D447" s="10">
        <f>D442</f>
        <v>100</v>
      </c>
      <c r="E447" s="14">
        <f>$E$288</f>
        <v>0</v>
      </c>
      <c r="F447" s="40" t="s">
        <v>11</v>
      </c>
      <c r="G447" s="18">
        <f>INT(C447*(185-D447)/100*E447)*12</f>
        <v>0</v>
      </c>
      <c r="H447" s="123"/>
      <c r="I447" s="124"/>
      <c r="J447" s="125"/>
      <c r="K447" s="26">
        <f>G447</f>
        <v>0</v>
      </c>
    </row>
    <row r="448" spans="1:11" ht="13.05" customHeight="1" x14ac:dyDescent="0.45">
      <c r="A448" s="94" t="s">
        <v>46</v>
      </c>
      <c r="B448" s="95"/>
      <c r="C448" s="96"/>
      <c r="D448" s="97"/>
      <c r="E448" s="97"/>
      <c r="F448" s="97"/>
      <c r="G448" s="98"/>
      <c r="H448" s="28">
        <v>65627</v>
      </c>
      <c r="I448" s="11">
        <f>$E$289</f>
        <v>0</v>
      </c>
      <c r="J448" s="16">
        <f>INT(H448*I448)</f>
        <v>0</v>
      </c>
      <c r="K448" s="24">
        <f>J448</f>
        <v>0</v>
      </c>
    </row>
    <row r="449" spans="1:11" ht="13.05" customHeight="1" x14ac:dyDescent="0.45">
      <c r="A449" s="94" t="s">
        <v>47</v>
      </c>
      <c r="B449" s="95"/>
      <c r="C449" s="96"/>
      <c r="D449" s="97"/>
      <c r="E449" s="97"/>
      <c r="F449" s="97"/>
      <c r="G449" s="98"/>
      <c r="H449" s="28">
        <v>27606</v>
      </c>
      <c r="I449" s="11">
        <f>$E$290</f>
        <v>0</v>
      </c>
      <c r="J449" s="16">
        <f t="shared" ref="J449:J451" si="95">INT(H449*I449)</f>
        <v>0</v>
      </c>
      <c r="K449" s="24">
        <f t="shared" ref="K449:K451" si="96">J449</f>
        <v>0</v>
      </c>
    </row>
    <row r="450" spans="1:11" ht="13.05" customHeight="1" x14ac:dyDescent="0.45">
      <c r="A450" s="94" t="s">
        <v>48</v>
      </c>
      <c r="B450" s="95"/>
      <c r="C450" s="96"/>
      <c r="D450" s="97"/>
      <c r="E450" s="97"/>
      <c r="F450" s="97"/>
      <c r="G450" s="98"/>
      <c r="H450" s="28">
        <v>43422</v>
      </c>
      <c r="I450" s="11">
        <f>$E$291</f>
        <v>0</v>
      </c>
      <c r="J450" s="16">
        <f t="shared" si="95"/>
        <v>0</v>
      </c>
      <c r="K450" s="24">
        <f t="shared" si="96"/>
        <v>0</v>
      </c>
    </row>
    <row r="451" spans="1:11" ht="13.05" customHeight="1" thickBot="1" x14ac:dyDescent="0.5">
      <c r="A451" s="74" t="s">
        <v>49</v>
      </c>
      <c r="B451" s="126"/>
      <c r="C451" s="112"/>
      <c r="D451" s="113"/>
      <c r="E451" s="113"/>
      <c r="F451" s="113"/>
      <c r="G451" s="114"/>
      <c r="H451" s="30">
        <v>19915</v>
      </c>
      <c r="I451" s="19">
        <f>$E$292</f>
        <v>0</v>
      </c>
      <c r="J451" s="20">
        <f t="shared" si="95"/>
        <v>0</v>
      </c>
      <c r="K451" s="27">
        <f t="shared" si="96"/>
        <v>0</v>
      </c>
    </row>
    <row r="452" spans="1:11" ht="13.05" customHeight="1" thickTop="1" thickBot="1" x14ac:dyDescent="0.5">
      <c r="J452" s="12" t="s">
        <v>50</v>
      </c>
      <c r="K452" s="38">
        <f>SUM(K442:K451)</f>
        <v>0</v>
      </c>
    </row>
    <row r="453" spans="1:11" ht="13.05" customHeight="1" thickTop="1" thickBot="1" x14ac:dyDescent="0.5">
      <c r="J453" s="12" t="s">
        <v>51</v>
      </c>
      <c r="K453" s="38">
        <f>K452-K454</f>
        <v>0</v>
      </c>
    </row>
    <row r="454" spans="1:11" ht="13.05" customHeight="1" thickTop="1" thickBot="1" x14ac:dyDescent="0.5">
      <c r="J454" s="12" t="s">
        <v>34</v>
      </c>
      <c r="K454" s="38">
        <f>ROUNDUP(K452/1.1,0)</f>
        <v>0</v>
      </c>
    </row>
    <row r="455" spans="1:11" ht="13.05" customHeight="1" thickTop="1" thickBot="1" x14ac:dyDescent="0.5"/>
    <row r="456" spans="1:11" ht="13.05" customHeight="1" thickTop="1" x14ac:dyDescent="0.45">
      <c r="A456" s="15" t="s">
        <v>0</v>
      </c>
      <c r="B456" s="21" t="s">
        <v>1</v>
      </c>
      <c r="C456" s="109" t="s">
        <v>17</v>
      </c>
      <c r="D456" s="110"/>
      <c r="E456" s="110"/>
      <c r="F456" s="110"/>
      <c r="G456" s="111"/>
      <c r="H456" s="109" t="s">
        <v>34</v>
      </c>
      <c r="I456" s="110"/>
      <c r="J456" s="111"/>
      <c r="K456" s="76" t="s">
        <v>39</v>
      </c>
    </row>
    <row r="457" spans="1:11" ht="13.05" customHeight="1" x14ac:dyDescent="0.45">
      <c r="A457" s="79">
        <v>63</v>
      </c>
      <c r="B457" s="81" t="s">
        <v>74</v>
      </c>
      <c r="C457" s="22" t="s">
        <v>26</v>
      </c>
      <c r="D457" s="6" t="s">
        <v>27</v>
      </c>
      <c r="E457" s="83" t="s">
        <v>28</v>
      </c>
      <c r="F457" s="83"/>
      <c r="G457" s="84" t="s">
        <v>29</v>
      </c>
      <c r="H457" s="22" t="s">
        <v>36</v>
      </c>
      <c r="I457" s="86" t="s">
        <v>38</v>
      </c>
      <c r="J457" s="84" t="s">
        <v>35</v>
      </c>
      <c r="K457" s="77"/>
    </row>
    <row r="458" spans="1:11" ht="13.05" customHeight="1" thickBot="1" x14ac:dyDescent="0.5">
      <c r="A458" s="80"/>
      <c r="B458" s="82"/>
      <c r="C458" s="36" t="s">
        <v>30</v>
      </c>
      <c r="D458" s="37" t="s">
        <v>31</v>
      </c>
      <c r="E458" s="37" t="s">
        <v>32</v>
      </c>
      <c r="F458" s="37" t="s">
        <v>33</v>
      </c>
      <c r="G458" s="85"/>
      <c r="H458" s="36" t="s">
        <v>37</v>
      </c>
      <c r="I458" s="87"/>
      <c r="J458" s="88"/>
      <c r="K458" s="78"/>
    </row>
    <row r="459" spans="1:11" ht="13.05" customHeight="1" thickTop="1" x14ac:dyDescent="0.45">
      <c r="A459" s="89" t="s">
        <v>40</v>
      </c>
      <c r="B459" s="90"/>
      <c r="C459" s="31">
        <v>92</v>
      </c>
      <c r="D459" s="32">
        <v>100</v>
      </c>
      <c r="E459" s="33">
        <f>$E$288</f>
        <v>0</v>
      </c>
      <c r="F459" s="39" t="s">
        <v>12</v>
      </c>
      <c r="G459" s="34">
        <f>INT(C459*(185-D459)/100*E459)*12</f>
        <v>0</v>
      </c>
      <c r="H459" s="91"/>
      <c r="I459" s="92"/>
      <c r="J459" s="93"/>
      <c r="K459" s="35">
        <f>G459</f>
        <v>0</v>
      </c>
    </row>
    <row r="460" spans="1:11" ht="13.05" customHeight="1" x14ac:dyDescent="0.45">
      <c r="A460" s="94" t="s">
        <v>41</v>
      </c>
      <c r="B460" s="95"/>
      <c r="C460" s="96"/>
      <c r="D460" s="97"/>
      <c r="E460" s="97"/>
      <c r="F460" s="97"/>
      <c r="G460" s="98"/>
      <c r="H460" s="28">
        <v>168049</v>
      </c>
      <c r="I460" s="11">
        <f>$E$289</f>
        <v>0</v>
      </c>
      <c r="J460" s="16">
        <f>INT(H460*I460)</f>
        <v>0</v>
      </c>
      <c r="K460" s="24">
        <f>J460</f>
        <v>0</v>
      </c>
    </row>
    <row r="461" spans="1:11" ht="13.05" customHeight="1" x14ac:dyDescent="0.45">
      <c r="A461" s="94" t="s">
        <v>42</v>
      </c>
      <c r="B461" s="95"/>
      <c r="C461" s="96"/>
      <c r="D461" s="97"/>
      <c r="E461" s="97"/>
      <c r="F461" s="97"/>
      <c r="G461" s="98"/>
      <c r="H461" s="28">
        <v>56938</v>
      </c>
      <c r="I461" s="11">
        <f>$E$290</f>
        <v>0</v>
      </c>
      <c r="J461" s="16">
        <f t="shared" ref="J461:J463" si="97">INT(H461*I461)</f>
        <v>0</v>
      </c>
      <c r="K461" s="24">
        <f t="shared" ref="K461:K463" si="98">J461</f>
        <v>0</v>
      </c>
    </row>
    <row r="462" spans="1:11" ht="13.05" customHeight="1" x14ac:dyDescent="0.45">
      <c r="A462" s="94" t="s">
        <v>43</v>
      </c>
      <c r="B462" s="95"/>
      <c r="C462" s="96"/>
      <c r="D462" s="97"/>
      <c r="E462" s="97"/>
      <c r="F462" s="97"/>
      <c r="G462" s="98"/>
      <c r="H462" s="28">
        <v>107454</v>
      </c>
      <c r="I462" s="11">
        <f>$E$291</f>
        <v>0</v>
      </c>
      <c r="J462" s="16">
        <f t="shared" si="97"/>
        <v>0</v>
      </c>
      <c r="K462" s="24">
        <f t="shared" si="98"/>
        <v>0</v>
      </c>
    </row>
    <row r="463" spans="1:11" ht="13.05" customHeight="1" thickBot="1" x14ac:dyDescent="0.5">
      <c r="A463" s="102" t="s">
        <v>44</v>
      </c>
      <c r="B463" s="103"/>
      <c r="C463" s="99"/>
      <c r="D463" s="100"/>
      <c r="E463" s="100"/>
      <c r="F463" s="100"/>
      <c r="G463" s="101"/>
      <c r="H463" s="29">
        <v>42309</v>
      </c>
      <c r="I463" s="13">
        <f>$E$292</f>
        <v>0</v>
      </c>
      <c r="J463" s="17">
        <f t="shared" si="97"/>
        <v>0</v>
      </c>
      <c r="K463" s="25">
        <f t="shared" si="98"/>
        <v>0</v>
      </c>
    </row>
    <row r="464" spans="1:11" ht="13.05" customHeight="1" thickTop="1" x14ac:dyDescent="0.45">
      <c r="A464" s="106" t="s">
        <v>45</v>
      </c>
      <c r="B464" s="107"/>
      <c r="C464" s="23">
        <f>C459</f>
        <v>92</v>
      </c>
      <c r="D464" s="10">
        <f>D459</f>
        <v>100</v>
      </c>
      <c r="E464" s="14">
        <f>$E$288</f>
        <v>0</v>
      </c>
      <c r="F464" s="40" t="s">
        <v>11</v>
      </c>
      <c r="G464" s="18">
        <f>INT(C464*(185-D464)/100*E464)*12</f>
        <v>0</v>
      </c>
      <c r="H464" s="123"/>
      <c r="I464" s="124"/>
      <c r="J464" s="125"/>
      <c r="K464" s="26">
        <f>G464</f>
        <v>0</v>
      </c>
    </row>
    <row r="465" spans="1:11" ht="13.05" customHeight="1" x14ac:dyDescent="0.45">
      <c r="A465" s="94" t="s">
        <v>46</v>
      </c>
      <c r="B465" s="95"/>
      <c r="C465" s="96"/>
      <c r="D465" s="97"/>
      <c r="E465" s="97"/>
      <c r="F465" s="97"/>
      <c r="G465" s="98"/>
      <c r="H465" s="28">
        <v>165378</v>
      </c>
      <c r="I465" s="11">
        <f>$E$289</f>
        <v>0</v>
      </c>
      <c r="J465" s="16">
        <f>INT(H465*I465)</f>
        <v>0</v>
      </c>
      <c r="K465" s="24">
        <f>J465</f>
        <v>0</v>
      </c>
    </row>
    <row r="466" spans="1:11" ht="13.05" customHeight="1" x14ac:dyDescent="0.45">
      <c r="A466" s="94" t="s">
        <v>47</v>
      </c>
      <c r="B466" s="95"/>
      <c r="C466" s="96"/>
      <c r="D466" s="97"/>
      <c r="E466" s="97"/>
      <c r="F466" s="97"/>
      <c r="G466" s="98"/>
      <c r="H466" s="28">
        <v>57354</v>
      </c>
      <c r="I466" s="11">
        <f>$E$290</f>
        <v>0</v>
      </c>
      <c r="J466" s="16">
        <f t="shared" ref="J466:J468" si="99">INT(H466*I466)</f>
        <v>0</v>
      </c>
      <c r="K466" s="24">
        <f t="shared" ref="K466:K468" si="100">J466</f>
        <v>0</v>
      </c>
    </row>
    <row r="467" spans="1:11" ht="13.05" customHeight="1" x14ac:dyDescent="0.45">
      <c r="A467" s="94" t="s">
        <v>48</v>
      </c>
      <c r="B467" s="95"/>
      <c r="C467" s="96"/>
      <c r="D467" s="97"/>
      <c r="E467" s="97"/>
      <c r="F467" s="97"/>
      <c r="G467" s="98"/>
      <c r="H467" s="28">
        <v>110125</v>
      </c>
      <c r="I467" s="11">
        <f>$E$291</f>
        <v>0</v>
      </c>
      <c r="J467" s="16">
        <f t="shared" si="99"/>
        <v>0</v>
      </c>
      <c r="K467" s="24">
        <f t="shared" si="100"/>
        <v>0</v>
      </c>
    </row>
    <row r="468" spans="1:11" ht="13.05" customHeight="1" thickBot="1" x14ac:dyDescent="0.5">
      <c r="A468" s="74" t="s">
        <v>49</v>
      </c>
      <c r="B468" s="126"/>
      <c r="C468" s="112"/>
      <c r="D468" s="113"/>
      <c r="E468" s="113"/>
      <c r="F468" s="113"/>
      <c r="G468" s="114"/>
      <c r="H468" s="30">
        <v>41893</v>
      </c>
      <c r="I468" s="19">
        <f>$E$292</f>
        <v>0</v>
      </c>
      <c r="J468" s="20">
        <f t="shared" si="99"/>
        <v>0</v>
      </c>
      <c r="K468" s="27">
        <f t="shared" si="100"/>
        <v>0</v>
      </c>
    </row>
    <row r="469" spans="1:11" ht="13.05" customHeight="1" thickTop="1" thickBot="1" x14ac:dyDescent="0.5">
      <c r="J469" s="12" t="s">
        <v>50</v>
      </c>
      <c r="K469" s="38">
        <f>SUM(K459:K468)</f>
        <v>0</v>
      </c>
    </row>
    <row r="470" spans="1:11" ht="13.05" customHeight="1" thickTop="1" thickBot="1" x14ac:dyDescent="0.5">
      <c r="J470" s="12" t="s">
        <v>51</v>
      </c>
      <c r="K470" s="38">
        <f>K469-K471</f>
        <v>0</v>
      </c>
    </row>
    <row r="471" spans="1:11" ht="13.05" customHeight="1" thickTop="1" thickBot="1" x14ac:dyDescent="0.5">
      <c r="J471" s="12" t="s">
        <v>34</v>
      </c>
      <c r="K471" s="38">
        <f>ROUNDUP(K469/1.1,0)</f>
        <v>0</v>
      </c>
    </row>
    <row r="472" spans="1:11" ht="13.05" customHeight="1" thickTop="1" thickBot="1" x14ac:dyDescent="0.5"/>
    <row r="473" spans="1:11" ht="13.05" customHeight="1" thickTop="1" x14ac:dyDescent="0.45">
      <c r="A473" s="15" t="s">
        <v>0</v>
      </c>
      <c r="B473" s="21" t="s">
        <v>1</v>
      </c>
      <c r="C473" s="109" t="s">
        <v>17</v>
      </c>
      <c r="D473" s="110"/>
      <c r="E473" s="110"/>
      <c r="F473" s="110"/>
      <c r="G473" s="111"/>
      <c r="H473" s="109" t="s">
        <v>34</v>
      </c>
      <c r="I473" s="110"/>
      <c r="J473" s="111"/>
      <c r="K473" s="76" t="s">
        <v>39</v>
      </c>
    </row>
    <row r="474" spans="1:11" ht="13.05" customHeight="1" x14ac:dyDescent="0.45">
      <c r="A474" s="79">
        <v>64</v>
      </c>
      <c r="B474" s="81" t="s">
        <v>7</v>
      </c>
      <c r="C474" s="22" t="s">
        <v>26</v>
      </c>
      <c r="D474" s="6" t="s">
        <v>27</v>
      </c>
      <c r="E474" s="83" t="s">
        <v>28</v>
      </c>
      <c r="F474" s="83"/>
      <c r="G474" s="84" t="s">
        <v>29</v>
      </c>
      <c r="H474" s="22" t="s">
        <v>36</v>
      </c>
      <c r="I474" s="86" t="s">
        <v>38</v>
      </c>
      <c r="J474" s="84" t="s">
        <v>35</v>
      </c>
      <c r="K474" s="77"/>
    </row>
    <row r="475" spans="1:11" ht="13.05" customHeight="1" thickBot="1" x14ac:dyDescent="0.5">
      <c r="A475" s="80"/>
      <c r="B475" s="82"/>
      <c r="C475" s="36" t="s">
        <v>30</v>
      </c>
      <c r="D475" s="37" t="s">
        <v>31</v>
      </c>
      <c r="E475" s="37" t="s">
        <v>32</v>
      </c>
      <c r="F475" s="37" t="s">
        <v>33</v>
      </c>
      <c r="G475" s="85"/>
      <c r="H475" s="36" t="s">
        <v>37</v>
      </c>
      <c r="I475" s="87"/>
      <c r="J475" s="88"/>
      <c r="K475" s="78"/>
    </row>
    <row r="476" spans="1:11" ht="13.05" customHeight="1" thickTop="1" x14ac:dyDescent="0.45">
      <c r="A476" s="89" t="s">
        <v>40</v>
      </c>
      <c r="B476" s="90"/>
      <c r="C476" s="31">
        <v>30</v>
      </c>
      <c r="D476" s="32">
        <v>100</v>
      </c>
      <c r="E476" s="33">
        <f>$E$288</f>
        <v>0</v>
      </c>
      <c r="F476" s="39" t="s">
        <v>12</v>
      </c>
      <c r="G476" s="34">
        <f>INT(C476*(185-D476)/100*E476)*12</f>
        <v>0</v>
      </c>
      <c r="H476" s="91"/>
      <c r="I476" s="92"/>
      <c r="J476" s="93"/>
      <c r="K476" s="35">
        <f>G476</f>
        <v>0</v>
      </c>
    </row>
    <row r="477" spans="1:11" ht="13.05" customHeight="1" x14ac:dyDescent="0.45">
      <c r="A477" s="94" t="s">
        <v>41</v>
      </c>
      <c r="B477" s="95"/>
      <c r="C477" s="96"/>
      <c r="D477" s="97"/>
      <c r="E477" s="97"/>
      <c r="F477" s="97"/>
      <c r="G477" s="98"/>
      <c r="H477" s="28">
        <v>70207</v>
      </c>
      <c r="I477" s="11">
        <f>$E$289</f>
        <v>0</v>
      </c>
      <c r="J477" s="16">
        <f>INT(H477*I477)</f>
        <v>0</v>
      </c>
      <c r="K477" s="24">
        <f>J477</f>
        <v>0</v>
      </c>
    </row>
    <row r="478" spans="1:11" ht="13.05" customHeight="1" x14ac:dyDescent="0.45">
      <c r="A478" s="94" t="s">
        <v>42</v>
      </c>
      <c r="B478" s="95"/>
      <c r="C478" s="96"/>
      <c r="D478" s="97"/>
      <c r="E478" s="97"/>
      <c r="F478" s="97"/>
      <c r="G478" s="98"/>
      <c r="H478" s="28">
        <v>22236</v>
      </c>
      <c r="I478" s="11">
        <f>$E$290</f>
        <v>0</v>
      </c>
      <c r="J478" s="16">
        <f t="shared" ref="J478:J480" si="101">INT(H478*I478)</f>
        <v>0</v>
      </c>
      <c r="K478" s="24">
        <f t="shared" ref="K478:K480" si="102">J478</f>
        <v>0</v>
      </c>
    </row>
    <row r="479" spans="1:11" ht="13.05" customHeight="1" x14ac:dyDescent="0.45">
      <c r="A479" s="94" t="s">
        <v>43</v>
      </c>
      <c r="B479" s="95"/>
      <c r="C479" s="96"/>
      <c r="D479" s="97"/>
      <c r="E479" s="97"/>
      <c r="F479" s="97"/>
      <c r="G479" s="98"/>
      <c r="H479" s="28">
        <v>45468</v>
      </c>
      <c r="I479" s="11">
        <f>$E$291</f>
        <v>0</v>
      </c>
      <c r="J479" s="16">
        <f t="shared" si="101"/>
        <v>0</v>
      </c>
      <c r="K479" s="24">
        <f t="shared" si="102"/>
        <v>0</v>
      </c>
    </row>
    <row r="480" spans="1:11" ht="13.05" customHeight="1" thickBot="1" x14ac:dyDescent="0.5">
      <c r="A480" s="102" t="s">
        <v>44</v>
      </c>
      <c r="B480" s="103"/>
      <c r="C480" s="99"/>
      <c r="D480" s="100"/>
      <c r="E480" s="100"/>
      <c r="F480" s="100"/>
      <c r="G480" s="101"/>
      <c r="H480" s="29">
        <v>16718</v>
      </c>
      <c r="I480" s="13">
        <f>$E$292</f>
        <v>0</v>
      </c>
      <c r="J480" s="17">
        <f t="shared" si="101"/>
        <v>0</v>
      </c>
      <c r="K480" s="25">
        <f t="shared" si="102"/>
        <v>0</v>
      </c>
    </row>
    <row r="481" spans="1:11" ht="13.05" customHeight="1" thickTop="1" x14ac:dyDescent="0.45">
      <c r="A481" s="106" t="s">
        <v>45</v>
      </c>
      <c r="B481" s="107"/>
      <c r="C481" s="23">
        <f>C476</f>
        <v>30</v>
      </c>
      <c r="D481" s="10">
        <f>D476</f>
        <v>100</v>
      </c>
      <c r="E481" s="14">
        <f>$E$288</f>
        <v>0</v>
      </c>
      <c r="F481" s="40" t="s">
        <v>11</v>
      </c>
      <c r="G481" s="18">
        <f>INT(C481*(185-D481)/100*E481)*12</f>
        <v>0</v>
      </c>
      <c r="H481" s="123"/>
      <c r="I481" s="124"/>
      <c r="J481" s="125"/>
      <c r="K481" s="26">
        <f>G481</f>
        <v>0</v>
      </c>
    </row>
    <row r="482" spans="1:11" ht="13.05" customHeight="1" x14ac:dyDescent="0.45">
      <c r="A482" s="94" t="s">
        <v>46</v>
      </c>
      <c r="B482" s="95"/>
      <c r="C482" s="96"/>
      <c r="D482" s="97"/>
      <c r="E482" s="97"/>
      <c r="F482" s="97"/>
      <c r="G482" s="98"/>
      <c r="H482" s="28">
        <v>68981</v>
      </c>
      <c r="I482" s="11">
        <f>$E$289</f>
        <v>0</v>
      </c>
      <c r="J482" s="16">
        <f>INT(H482*I482)</f>
        <v>0</v>
      </c>
      <c r="K482" s="24">
        <f>J482</f>
        <v>0</v>
      </c>
    </row>
    <row r="483" spans="1:11" ht="13.05" customHeight="1" x14ac:dyDescent="0.45">
      <c r="A483" s="94" t="s">
        <v>47</v>
      </c>
      <c r="B483" s="95"/>
      <c r="C483" s="96"/>
      <c r="D483" s="97"/>
      <c r="E483" s="97"/>
      <c r="F483" s="97"/>
      <c r="G483" s="98"/>
      <c r="H483" s="28">
        <v>22405</v>
      </c>
      <c r="I483" s="11">
        <f>$E$290</f>
        <v>0</v>
      </c>
      <c r="J483" s="16">
        <f t="shared" ref="J483:J485" si="103">INT(H483*I483)</f>
        <v>0</v>
      </c>
      <c r="K483" s="24">
        <f t="shared" ref="K483:K485" si="104">J483</f>
        <v>0</v>
      </c>
    </row>
    <row r="484" spans="1:11" ht="13.05" customHeight="1" x14ac:dyDescent="0.45">
      <c r="A484" s="94" t="s">
        <v>48</v>
      </c>
      <c r="B484" s="95"/>
      <c r="C484" s="96"/>
      <c r="D484" s="97"/>
      <c r="E484" s="97"/>
      <c r="F484" s="97"/>
      <c r="G484" s="98"/>
      <c r="H484" s="28">
        <v>46694</v>
      </c>
      <c r="I484" s="11">
        <f>$E$291</f>
        <v>0</v>
      </c>
      <c r="J484" s="16">
        <f t="shared" si="103"/>
        <v>0</v>
      </c>
      <c r="K484" s="24">
        <f t="shared" si="104"/>
        <v>0</v>
      </c>
    </row>
    <row r="485" spans="1:11" ht="13.05" customHeight="1" thickBot="1" x14ac:dyDescent="0.5">
      <c r="A485" s="74" t="s">
        <v>49</v>
      </c>
      <c r="B485" s="126"/>
      <c r="C485" s="112"/>
      <c r="D485" s="113"/>
      <c r="E485" s="113"/>
      <c r="F485" s="113"/>
      <c r="G485" s="114"/>
      <c r="H485" s="30">
        <v>16549</v>
      </c>
      <c r="I485" s="19">
        <f>$E$292</f>
        <v>0</v>
      </c>
      <c r="J485" s="20">
        <f t="shared" si="103"/>
        <v>0</v>
      </c>
      <c r="K485" s="27">
        <f t="shared" si="104"/>
        <v>0</v>
      </c>
    </row>
    <row r="486" spans="1:11" ht="13.05" customHeight="1" thickTop="1" thickBot="1" x14ac:dyDescent="0.5">
      <c r="J486" s="12" t="s">
        <v>50</v>
      </c>
      <c r="K486" s="38">
        <f>SUM(K476:K485)</f>
        <v>0</v>
      </c>
    </row>
    <row r="487" spans="1:11" ht="13.05" customHeight="1" thickTop="1" thickBot="1" x14ac:dyDescent="0.5">
      <c r="J487" s="12" t="s">
        <v>51</v>
      </c>
      <c r="K487" s="38">
        <f>K486-K488</f>
        <v>0</v>
      </c>
    </row>
    <row r="488" spans="1:11" ht="13.05" customHeight="1" thickTop="1" thickBot="1" x14ac:dyDescent="0.5">
      <c r="J488" s="12" t="s">
        <v>34</v>
      </c>
      <c r="K488" s="38">
        <f>ROUNDUP(K486/1.1,0)</f>
        <v>0</v>
      </c>
    </row>
    <row r="489" spans="1:11" ht="13.05" customHeight="1" thickTop="1" thickBot="1" x14ac:dyDescent="0.5"/>
    <row r="490" spans="1:11" ht="13.05" customHeight="1" thickTop="1" x14ac:dyDescent="0.45">
      <c r="A490" s="15" t="s">
        <v>0</v>
      </c>
      <c r="B490" s="21" t="s">
        <v>1</v>
      </c>
      <c r="C490" s="109" t="s">
        <v>17</v>
      </c>
      <c r="D490" s="110"/>
      <c r="E490" s="110"/>
      <c r="F490" s="110"/>
      <c r="G490" s="111"/>
      <c r="H490" s="109" t="s">
        <v>34</v>
      </c>
      <c r="I490" s="110"/>
      <c r="J490" s="111"/>
      <c r="K490" s="76" t="s">
        <v>39</v>
      </c>
    </row>
    <row r="491" spans="1:11" ht="13.05" customHeight="1" x14ac:dyDescent="0.45">
      <c r="A491" s="79">
        <v>65</v>
      </c>
      <c r="B491" s="81" t="s">
        <v>75</v>
      </c>
      <c r="C491" s="22" t="s">
        <v>26</v>
      </c>
      <c r="D491" s="6" t="s">
        <v>27</v>
      </c>
      <c r="E491" s="83" t="s">
        <v>28</v>
      </c>
      <c r="F491" s="83"/>
      <c r="G491" s="84" t="s">
        <v>29</v>
      </c>
      <c r="H491" s="22" t="s">
        <v>36</v>
      </c>
      <c r="I491" s="86" t="s">
        <v>38</v>
      </c>
      <c r="J491" s="84" t="s">
        <v>35</v>
      </c>
      <c r="K491" s="77"/>
    </row>
    <row r="492" spans="1:11" ht="13.05" customHeight="1" thickBot="1" x14ac:dyDescent="0.5">
      <c r="A492" s="80"/>
      <c r="B492" s="82"/>
      <c r="C492" s="36" t="s">
        <v>30</v>
      </c>
      <c r="D492" s="37" t="s">
        <v>31</v>
      </c>
      <c r="E492" s="37" t="s">
        <v>32</v>
      </c>
      <c r="F492" s="37" t="s">
        <v>33</v>
      </c>
      <c r="G492" s="85"/>
      <c r="H492" s="36" t="s">
        <v>37</v>
      </c>
      <c r="I492" s="87"/>
      <c r="J492" s="88"/>
      <c r="K492" s="78"/>
    </row>
    <row r="493" spans="1:11" ht="13.05" customHeight="1" thickTop="1" x14ac:dyDescent="0.45">
      <c r="A493" s="89" t="s">
        <v>40</v>
      </c>
      <c r="B493" s="90"/>
      <c r="C493" s="31">
        <v>42</v>
      </c>
      <c r="D493" s="32">
        <v>100</v>
      </c>
      <c r="E493" s="33">
        <f>$E$288</f>
        <v>0</v>
      </c>
      <c r="F493" s="39" t="s">
        <v>12</v>
      </c>
      <c r="G493" s="34">
        <f>INT(C493*(185-D493)/100*E493)*12</f>
        <v>0</v>
      </c>
      <c r="H493" s="91"/>
      <c r="I493" s="92"/>
      <c r="J493" s="93"/>
      <c r="K493" s="35">
        <f>G493</f>
        <v>0</v>
      </c>
    </row>
    <row r="494" spans="1:11" ht="13.05" customHeight="1" x14ac:dyDescent="0.45">
      <c r="A494" s="94" t="s">
        <v>41</v>
      </c>
      <c r="B494" s="95"/>
      <c r="C494" s="96"/>
      <c r="D494" s="97"/>
      <c r="E494" s="97"/>
      <c r="F494" s="97"/>
      <c r="G494" s="98"/>
      <c r="H494" s="28">
        <v>67516</v>
      </c>
      <c r="I494" s="11">
        <f>$E$289</f>
        <v>0</v>
      </c>
      <c r="J494" s="16">
        <f>INT(H494*I494)</f>
        <v>0</v>
      </c>
      <c r="K494" s="24">
        <f>J494</f>
        <v>0</v>
      </c>
    </row>
    <row r="495" spans="1:11" ht="13.05" customHeight="1" x14ac:dyDescent="0.45">
      <c r="A495" s="94" t="s">
        <v>42</v>
      </c>
      <c r="B495" s="95"/>
      <c r="C495" s="96"/>
      <c r="D495" s="97"/>
      <c r="E495" s="97"/>
      <c r="F495" s="97"/>
      <c r="G495" s="98"/>
      <c r="H495" s="28">
        <v>23368</v>
      </c>
      <c r="I495" s="11">
        <f>$E$290</f>
        <v>0</v>
      </c>
      <c r="J495" s="16">
        <f t="shared" ref="J495:J497" si="105">INT(H495*I495)</f>
        <v>0</v>
      </c>
      <c r="K495" s="24">
        <f t="shared" ref="K495:K497" si="106">J495</f>
        <v>0</v>
      </c>
    </row>
    <row r="496" spans="1:11" ht="13.05" customHeight="1" x14ac:dyDescent="0.45">
      <c r="A496" s="94" t="s">
        <v>43</v>
      </c>
      <c r="B496" s="95"/>
      <c r="C496" s="96"/>
      <c r="D496" s="97"/>
      <c r="E496" s="97"/>
      <c r="F496" s="97"/>
      <c r="G496" s="98"/>
      <c r="H496" s="28">
        <v>43240</v>
      </c>
      <c r="I496" s="11">
        <f>$E$291</f>
        <v>0</v>
      </c>
      <c r="J496" s="16">
        <f t="shared" si="105"/>
        <v>0</v>
      </c>
      <c r="K496" s="24">
        <f t="shared" si="106"/>
        <v>0</v>
      </c>
    </row>
    <row r="497" spans="1:11" ht="13.05" customHeight="1" thickBot="1" x14ac:dyDescent="0.5">
      <c r="A497" s="102" t="s">
        <v>44</v>
      </c>
      <c r="B497" s="103"/>
      <c r="C497" s="99"/>
      <c r="D497" s="100"/>
      <c r="E497" s="100"/>
      <c r="F497" s="100"/>
      <c r="G497" s="101"/>
      <c r="H497" s="29">
        <v>17759</v>
      </c>
      <c r="I497" s="13">
        <f>$E$292</f>
        <v>0</v>
      </c>
      <c r="J497" s="17">
        <f t="shared" si="105"/>
        <v>0</v>
      </c>
      <c r="K497" s="25">
        <f t="shared" si="106"/>
        <v>0</v>
      </c>
    </row>
    <row r="498" spans="1:11" ht="13.05" customHeight="1" thickTop="1" x14ac:dyDescent="0.45">
      <c r="A498" s="106" t="s">
        <v>45</v>
      </c>
      <c r="B498" s="107"/>
      <c r="C498" s="23">
        <f>C493</f>
        <v>42</v>
      </c>
      <c r="D498" s="10">
        <f>D493</f>
        <v>100</v>
      </c>
      <c r="E498" s="14">
        <f>$E$288</f>
        <v>0</v>
      </c>
      <c r="F498" s="40" t="s">
        <v>11</v>
      </c>
      <c r="G498" s="18">
        <f>INT(C498*(185-D498)/100*E498)*12</f>
        <v>0</v>
      </c>
      <c r="H498" s="123"/>
      <c r="I498" s="124"/>
      <c r="J498" s="125"/>
      <c r="K498" s="26">
        <f>G498</f>
        <v>0</v>
      </c>
    </row>
    <row r="499" spans="1:11" ht="13.05" customHeight="1" x14ac:dyDescent="0.45">
      <c r="A499" s="94" t="s">
        <v>46</v>
      </c>
      <c r="B499" s="95"/>
      <c r="C499" s="96"/>
      <c r="D499" s="97"/>
      <c r="E499" s="97"/>
      <c r="F499" s="97"/>
      <c r="G499" s="98"/>
      <c r="H499" s="28">
        <v>66412</v>
      </c>
      <c r="I499" s="11">
        <f>$E$289</f>
        <v>0</v>
      </c>
      <c r="J499" s="16">
        <f>INT(H499*I499)</f>
        <v>0</v>
      </c>
      <c r="K499" s="24">
        <f>J499</f>
        <v>0</v>
      </c>
    </row>
    <row r="500" spans="1:11" ht="13.05" customHeight="1" x14ac:dyDescent="0.45">
      <c r="A500" s="94" t="s">
        <v>47</v>
      </c>
      <c r="B500" s="95"/>
      <c r="C500" s="96"/>
      <c r="D500" s="97"/>
      <c r="E500" s="97"/>
      <c r="F500" s="97"/>
      <c r="G500" s="98"/>
      <c r="H500" s="28">
        <v>23535</v>
      </c>
      <c r="I500" s="11">
        <f>$E$290</f>
        <v>0</v>
      </c>
      <c r="J500" s="16">
        <f t="shared" ref="J500:J502" si="107">INT(H500*I500)</f>
        <v>0</v>
      </c>
      <c r="K500" s="24">
        <f t="shared" ref="K500:K502" si="108">J500</f>
        <v>0</v>
      </c>
    </row>
    <row r="501" spans="1:11" ht="13.05" customHeight="1" x14ac:dyDescent="0.45">
      <c r="A501" s="94" t="s">
        <v>48</v>
      </c>
      <c r="B501" s="95"/>
      <c r="C501" s="96"/>
      <c r="D501" s="97"/>
      <c r="E501" s="97"/>
      <c r="F501" s="97"/>
      <c r="G501" s="98"/>
      <c r="H501" s="28">
        <v>44344</v>
      </c>
      <c r="I501" s="11">
        <f>$E$291</f>
        <v>0</v>
      </c>
      <c r="J501" s="16">
        <f t="shared" si="107"/>
        <v>0</v>
      </c>
      <c r="K501" s="24">
        <f t="shared" si="108"/>
        <v>0</v>
      </c>
    </row>
    <row r="502" spans="1:11" ht="13.05" customHeight="1" thickBot="1" x14ac:dyDescent="0.5">
      <c r="A502" s="74" t="s">
        <v>49</v>
      </c>
      <c r="B502" s="126"/>
      <c r="C502" s="112"/>
      <c r="D502" s="113"/>
      <c r="E502" s="113"/>
      <c r="F502" s="113"/>
      <c r="G502" s="114"/>
      <c r="H502" s="30">
        <v>17592</v>
      </c>
      <c r="I502" s="19">
        <f>$E$292</f>
        <v>0</v>
      </c>
      <c r="J502" s="20">
        <f t="shared" si="107"/>
        <v>0</v>
      </c>
      <c r="K502" s="27">
        <f t="shared" si="108"/>
        <v>0</v>
      </c>
    </row>
    <row r="503" spans="1:11" ht="13.05" customHeight="1" thickTop="1" thickBot="1" x14ac:dyDescent="0.5">
      <c r="J503" s="12" t="s">
        <v>50</v>
      </c>
      <c r="K503" s="38">
        <f>SUM(K493:K502)</f>
        <v>0</v>
      </c>
    </row>
    <row r="504" spans="1:11" ht="13.05" customHeight="1" thickTop="1" thickBot="1" x14ac:dyDescent="0.5">
      <c r="J504" s="12" t="s">
        <v>51</v>
      </c>
      <c r="K504" s="38">
        <f>K503-K505</f>
        <v>0</v>
      </c>
    </row>
    <row r="505" spans="1:11" ht="13.05" customHeight="1" thickTop="1" thickBot="1" x14ac:dyDescent="0.5">
      <c r="J505" s="12" t="s">
        <v>34</v>
      </c>
      <c r="K505" s="38">
        <f>ROUNDUP(K503/1.1,0)</f>
        <v>0</v>
      </c>
    </row>
    <row r="506" spans="1:11" ht="13.05" customHeight="1" thickTop="1" thickBot="1" x14ac:dyDescent="0.5"/>
    <row r="507" spans="1:11" ht="13.05" customHeight="1" thickTop="1" x14ac:dyDescent="0.45">
      <c r="A507" s="15" t="s">
        <v>0</v>
      </c>
      <c r="B507" s="21" t="s">
        <v>1</v>
      </c>
      <c r="C507" s="109" t="s">
        <v>17</v>
      </c>
      <c r="D507" s="110"/>
      <c r="E507" s="110"/>
      <c r="F507" s="110"/>
      <c r="G507" s="111"/>
      <c r="H507" s="109" t="s">
        <v>34</v>
      </c>
      <c r="I507" s="110"/>
      <c r="J507" s="111"/>
      <c r="K507" s="76" t="s">
        <v>39</v>
      </c>
    </row>
    <row r="508" spans="1:11" ht="13.05" customHeight="1" x14ac:dyDescent="0.45">
      <c r="A508" s="79">
        <v>68</v>
      </c>
      <c r="B508" s="81" t="s">
        <v>77</v>
      </c>
      <c r="C508" s="22" t="s">
        <v>26</v>
      </c>
      <c r="D508" s="6" t="s">
        <v>27</v>
      </c>
      <c r="E508" s="83" t="s">
        <v>28</v>
      </c>
      <c r="F508" s="83"/>
      <c r="G508" s="84" t="s">
        <v>29</v>
      </c>
      <c r="H508" s="22" t="s">
        <v>36</v>
      </c>
      <c r="I508" s="86" t="s">
        <v>38</v>
      </c>
      <c r="J508" s="84" t="s">
        <v>35</v>
      </c>
      <c r="K508" s="77"/>
    </row>
    <row r="509" spans="1:11" ht="13.05" customHeight="1" thickBot="1" x14ac:dyDescent="0.5">
      <c r="A509" s="80"/>
      <c r="B509" s="82"/>
      <c r="C509" s="36" t="s">
        <v>30</v>
      </c>
      <c r="D509" s="37" t="s">
        <v>31</v>
      </c>
      <c r="E509" s="37" t="s">
        <v>32</v>
      </c>
      <c r="F509" s="37" t="s">
        <v>33</v>
      </c>
      <c r="G509" s="85"/>
      <c r="H509" s="36" t="s">
        <v>37</v>
      </c>
      <c r="I509" s="87"/>
      <c r="J509" s="88"/>
      <c r="K509" s="78"/>
    </row>
    <row r="510" spans="1:11" ht="13.05" customHeight="1" thickTop="1" x14ac:dyDescent="0.45">
      <c r="A510" s="89" t="s">
        <v>40</v>
      </c>
      <c r="B510" s="90"/>
      <c r="C510" s="31">
        <v>142</v>
      </c>
      <c r="D510" s="32">
        <v>100</v>
      </c>
      <c r="E510" s="33">
        <f>$E$288</f>
        <v>0</v>
      </c>
      <c r="F510" s="39" t="s">
        <v>12</v>
      </c>
      <c r="G510" s="34">
        <f>INT(C510*(185-D510)/100*E510)*12</f>
        <v>0</v>
      </c>
      <c r="H510" s="91"/>
      <c r="I510" s="92"/>
      <c r="J510" s="93"/>
      <c r="K510" s="35">
        <f>G510</f>
        <v>0</v>
      </c>
    </row>
    <row r="511" spans="1:11" ht="13.05" customHeight="1" x14ac:dyDescent="0.45">
      <c r="A511" s="94" t="s">
        <v>41</v>
      </c>
      <c r="B511" s="95"/>
      <c r="C511" s="96"/>
      <c r="D511" s="97"/>
      <c r="E511" s="97"/>
      <c r="F511" s="97"/>
      <c r="G511" s="98"/>
      <c r="H511" s="28">
        <v>133744</v>
      </c>
      <c r="I511" s="11">
        <f>$E$289</f>
        <v>0</v>
      </c>
      <c r="J511" s="16">
        <f>INT(H511*I511)</f>
        <v>0</v>
      </c>
      <c r="K511" s="24">
        <f>J511</f>
        <v>0</v>
      </c>
    </row>
    <row r="512" spans="1:11" ht="13.05" customHeight="1" x14ac:dyDescent="0.45">
      <c r="A512" s="94" t="s">
        <v>42</v>
      </c>
      <c r="B512" s="95"/>
      <c r="C512" s="96"/>
      <c r="D512" s="97"/>
      <c r="E512" s="97"/>
      <c r="F512" s="97"/>
      <c r="G512" s="98"/>
      <c r="H512" s="28">
        <v>42099</v>
      </c>
      <c r="I512" s="11">
        <f>$E$290</f>
        <v>0</v>
      </c>
      <c r="J512" s="16">
        <f t="shared" ref="J512:J514" si="109">INT(H512*I512)</f>
        <v>0</v>
      </c>
      <c r="K512" s="24">
        <f t="shared" ref="K512:K514" si="110">J512</f>
        <v>0</v>
      </c>
    </row>
    <row r="513" spans="1:11" ht="13.05" customHeight="1" x14ac:dyDescent="0.45">
      <c r="A513" s="94" t="s">
        <v>43</v>
      </c>
      <c r="B513" s="95"/>
      <c r="C513" s="96"/>
      <c r="D513" s="97"/>
      <c r="E513" s="97"/>
      <c r="F513" s="97"/>
      <c r="G513" s="98"/>
      <c r="H513" s="28">
        <v>83900</v>
      </c>
      <c r="I513" s="11">
        <f>$E$291</f>
        <v>0</v>
      </c>
      <c r="J513" s="16">
        <f t="shared" si="109"/>
        <v>0</v>
      </c>
      <c r="K513" s="24">
        <f t="shared" si="110"/>
        <v>0</v>
      </c>
    </row>
    <row r="514" spans="1:11" ht="13.05" customHeight="1" thickBot="1" x14ac:dyDescent="0.5">
      <c r="A514" s="102" t="s">
        <v>44</v>
      </c>
      <c r="B514" s="103"/>
      <c r="C514" s="99"/>
      <c r="D514" s="100"/>
      <c r="E514" s="100"/>
      <c r="F514" s="100"/>
      <c r="G514" s="101"/>
      <c r="H514" s="29">
        <v>30638</v>
      </c>
      <c r="I514" s="13">
        <f>$E$292</f>
        <v>0</v>
      </c>
      <c r="J514" s="17">
        <f t="shared" si="109"/>
        <v>0</v>
      </c>
      <c r="K514" s="25">
        <f t="shared" si="110"/>
        <v>0</v>
      </c>
    </row>
    <row r="515" spans="1:11" ht="13.05" customHeight="1" thickTop="1" x14ac:dyDescent="0.45">
      <c r="A515" s="106" t="s">
        <v>45</v>
      </c>
      <c r="B515" s="107"/>
      <c r="C515" s="23">
        <f>C510</f>
        <v>142</v>
      </c>
      <c r="D515" s="10">
        <f>D510</f>
        <v>100</v>
      </c>
      <c r="E515" s="14">
        <f>$E$288</f>
        <v>0</v>
      </c>
      <c r="F515" s="40" t="s">
        <v>11</v>
      </c>
      <c r="G515" s="18">
        <f>INT(C515*(185-D515)/100*E515)*12</f>
        <v>0</v>
      </c>
      <c r="H515" s="123"/>
      <c r="I515" s="124"/>
      <c r="J515" s="125"/>
      <c r="K515" s="26">
        <f>G515</f>
        <v>0</v>
      </c>
    </row>
    <row r="516" spans="1:11" ht="13.05" customHeight="1" x14ac:dyDescent="0.45">
      <c r="A516" s="94" t="s">
        <v>46</v>
      </c>
      <c r="B516" s="95"/>
      <c r="C516" s="96"/>
      <c r="D516" s="97"/>
      <c r="E516" s="97"/>
      <c r="F516" s="97"/>
      <c r="G516" s="98"/>
      <c r="H516" s="28">
        <v>131314</v>
      </c>
      <c r="I516" s="11">
        <f>$E$289</f>
        <v>0</v>
      </c>
      <c r="J516" s="16">
        <f>INT(H516*I516)</f>
        <v>0</v>
      </c>
      <c r="K516" s="24">
        <f>J516</f>
        <v>0</v>
      </c>
    </row>
    <row r="517" spans="1:11" ht="13.05" customHeight="1" x14ac:dyDescent="0.45">
      <c r="A517" s="94" t="s">
        <v>47</v>
      </c>
      <c r="B517" s="95"/>
      <c r="C517" s="96"/>
      <c r="D517" s="97"/>
      <c r="E517" s="97"/>
      <c r="F517" s="97"/>
      <c r="G517" s="98"/>
      <c r="H517" s="28">
        <v>42368</v>
      </c>
      <c r="I517" s="11">
        <f>$E$290</f>
        <v>0</v>
      </c>
      <c r="J517" s="16">
        <f t="shared" ref="J517:J519" si="111">INT(H517*I517)</f>
        <v>0</v>
      </c>
      <c r="K517" s="24">
        <f t="shared" ref="K517:K519" si="112">J517</f>
        <v>0</v>
      </c>
    </row>
    <row r="518" spans="1:11" ht="13.05" customHeight="1" x14ac:dyDescent="0.45">
      <c r="A518" s="94" t="s">
        <v>48</v>
      </c>
      <c r="B518" s="95"/>
      <c r="C518" s="96"/>
      <c r="D518" s="97"/>
      <c r="E518" s="97"/>
      <c r="F518" s="97"/>
      <c r="G518" s="98"/>
      <c r="H518" s="28">
        <v>86330</v>
      </c>
      <c r="I518" s="11">
        <f>$E$291</f>
        <v>0</v>
      </c>
      <c r="J518" s="16">
        <f t="shared" si="111"/>
        <v>0</v>
      </c>
      <c r="K518" s="24">
        <f t="shared" si="112"/>
        <v>0</v>
      </c>
    </row>
    <row r="519" spans="1:11" ht="13.05" customHeight="1" thickBot="1" x14ac:dyDescent="0.5">
      <c r="A519" s="74" t="s">
        <v>49</v>
      </c>
      <c r="B519" s="126"/>
      <c r="C519" s="112"/>
      <c r="D519" s="113"/>
      <c r="E519" s="113"/>
      <c r="F519" s="113"/>
      <c r="G519" s="114"/>
      <c r="H519" s="30">
        <v>30369</v>
      </c>
      <c r="I519" s="19">
        <f>$E$292</f>
        <v>0</v>
      </c>
      <c r="J519" s="20">
        <f t="shared" si="111"/>
        <v>0</v>
      </c>
      <c r="K519" s="27">
        <f t="shared" si="112"/>
        <v>0</v>
      </c>
    </row>
    <row r="520" spans="1:11" ht="13.05" customHeight="1" thickTop="1" thickBot="1" x14ac:dyDescent="0.5">
      <c r="J520" s="12" t="s">
        <v>50</v>
      </c>
      <c r="K520" s="38">
        <f>SUM(K510:K519)</f>
        <v>0</v>
      </c>
    </row>
    <row r="521" spans="1:11" ht="13.05" customHeight="1" thickTop="1" thickBot="1" x14ac:dyDescent="0.5">
      <c r="J521" s="12" t="s">
        <v>51</v>
      </c>
      <c r="K521" s="38">
        <f>K520-K522</f>
        <v>0</v>
      </c>
    </row>
    <row r="522" spans="1:11" ht="13.05" customHeight="1" thickTop="1" thickBot="1" x14ac:dyDescent="0.5">
      <c r="J522" s="12" t="s">
        <v>34</v>
      </c>
      <c r="K522" s="38">
        <f>ROUNDUP(K520/1.1,0)</f>
        <v>0</v>
      </c>
    </row>
    <row r="523" spans="1:11" ht="13.05" customHeight="1" thickTop="1" thickBot="1" x14ac:dyDescent="0.5"/>
    <row r="524" spans="1:11" ht="13.05" customHeight="1" thickTop="1" x14ac:dyDescent="0.45">
      <c r="A524" s="15" t="s">
        <v>0</v>
      </c>
      <c r="B524" s="21" t="s">
        <v>1</v>
      </c>
      <c r="C524" s="109" t="s">
        <v>17</v>
      </c>
      <c r="D524" s="110"/>
      <c r="E524" s="110"/>
      <c r="F524" s="110"/>
      <c r="G524" s="111"/>
      <c r="H524" s="109" t="s">
        <v>34</v>
      </c>
      <c r="I524" s="110"/>
      <c r="J524" s="111"/>
      <c r="K524" s="76" t="s">
        <v>39</v>
      </c>
    </row>
    <row r="525" spans="1:11" ht="13.05" customHeight="1" x14ac:dyDescent="0.45">
      <c r="A525" s="79">
        <v>69</v>
      </c>
      <c r="B525" s="81" t="s">
        <v>78</v>
      </c>
      <c r="C525" s="22" t="s">
        <v>26</v>
      </c>
      <c r="D525" s="6" t="s">
        <v>27</v>
      </c>
      <c r="E525" s="83" t="s">
        <v>28</v>
      </c>
      <c r="F525" s="83"/>
      <c r="G525" s="84" t="s">
        <v>29</v>
      </c>
      <c r="H525" s="22" t="s">
        <v>36</v>
      </c>
      <c r="I525" s="86" t="s">
        <v>38</v>
      </c>
      <c r="J525" s="84" t="s">
        <v>35</v>
      </c>
      <c r="K525" s="77"/>
    </row>
    <row r="526" spans="1:11" ht="13.05" customHeight="1" thickBot="1" x14ac:dyDescent="0.5">
      <c r="A526" s="80"/>
      <c r="B526" s="82"/>
      <c r="C526" s="36" t="s">
        <v>30</v>
      </c>
      <c r="D526" s="37" t="s">
        <v>31</v>
      </c>
      <c r="E526" s="37" t="s">
        <v>32</v>
      </c>
      <c r="F526" s="37" t="s">
        <v>33</v>
      </c>
      <c r="G526" s="85"/>
      <c r="H526" s="36" t="s">
        <v>37</v>
      </c>
      <c r="I526" s="87"/>
      <c r="J526" s="88"/>
      <c r="K526" s="78"/>
    </row>
    <row r="527" spans="1:11" ht="13.05" customHeight="1" thickTop="1" x14ac:dyDescent="0.45">
      <c r="A527" s="89" t="s">
        <v>40</v>
      </c>
      <c r="B527" s="90"/>
      <c r="C527" s="31">
        <v>103</v>
      </c>
      <c r="D527" s="32">
        <v>100</v>
      </c>
      <c r="E527" s="33">
        <f>$E$288</f>
        <v>0</v>
      </c>
      <c r="F527" s="39" t="s">
        <v>12</v>
      </c>
      <c r="G527" s="34">
        <f>INT(C527*(185-D527)/100*E527)*12</f>
        <v>0</v>
      </c>
      <c r="H527" s="91"/>
      <c r="I527" s="92"/>
      <c r="J527" s="93"/>
      <c r="K527" s="35">
        <f>G527</f>
        <v>0</v>
      </c>
    </row>
    <row r="528" spans="1:11" ht="13.05" customHeight="1" x14ac:dyDescent="0.45">
      <c r="A528" s="94" t="s">
        <v>41</v>
      </c>
      <c r="B528" s="95"/>
      <c r="C528" s="96"/>
      <c r="D528" s="97"/>
      <c r="E528" s="97"/>
      <c r="F528" s="97"/>
      <c r="G528" s="98"/>
      <c r="H528" s="28">
        <v>105829</v>
      </c>
      <c r="I528" s="11">
        <f>$E$289</f>
        <v>0</v>
      </c>
      <c r="J528" s="16">
        <f>INT(H528*I528)</f>
        <v>0</v>
      </c>
      <c r="K528" s="24">
        <f>J528</f>
        <v>0</v>
      </c>
    </row>
    <row r="529" spans="1:11" ht="13.05" customHeight="1" x14ac:dyDescent="0.45">
      <c r="A529" s="94" t="s">
        <v>42</v>
      </c>
      <c r="B529" s="95"/>
      <c r="C529" s="96"/>
      <c r="D529" s="97"/>
      <c r="E529" s="97"/>
      <c r="F529" s="97"/>
      <c r="G529" s="98"/>
      <c r="H529" s="28">
        <v>37611</v>
      </c>
      <c r="I529" s="11">
        <f>$E$290</f>
        <v>0</v>
      </c>
      <c r="J529" s="16">
        <f t="shared" ref="J529:J531" si="113">INT(H529*I529)</f>
        <v>0</v>
      </c>
      <c r="K529" s="24">
        <f t="shared" ref="K529:K531" si="114">J529</f>
        <v>0</v>
      </c>
    </row>
    <row r="530" spans="1:11" ht="13.05" customHeight="1" x14ac:dyDescent="0.45">
      <c r="A530" s="94" t="s">
        <v>43</v>
      </c>
      <c r="B530" s="95"/>
      <c r="C530" s="96"/>
      <c r="D530" s="97"/>
      <c r="E530" s="97"/>
      <c r="F530" s="97"/>
      <c r="G530" s="98"/>
      <c r="H530" s="28">
        <v>67069</v>
      </c>
      <c r="I530" s="11">
        <f>$E$291</f>
        <v>0</v>
      </c>
      <c r="J530" s="16">
        <f t="shared" si="113"/>
        <v>0</v>
      </c>
      <c r="K530" s="24">
        <f t="shared" si="114"/>
        <v>0</v>
      </c>
    </row>
    <row r="531" spans="1:11" ht="13.05" customHeight="1" thickBot="1" x14ac:dyDescent="0.5">
      <c r="A531" s="102" t="s">
        <v>44</v>
      </c>
      <c r="B531" s="103"/>
      <c r="C531" s="99"/>
      <c r="D531" s="100"/>
      <c r="E531" s="100"/>
      <c r="F531" s="100"/>
      <c r="G531" s="101"/>
      <c r="H531" s="29">
        <v>28338</v>
      </c>
      <c r="I531" s="13">
        <f>$E$292</f>
        <v>0</v>
      </c>
      <c r="J531" s="17">
        <f t="shared" si="113"/>
        <v>0</v>
      </c>
      <c r="K531" s="25">
        <f t="shared" si="114"/>
        <v>0</v>
      </c>
    </row>
    <row r="532" spans="1:11" ht="13.05" customHeight="1" thickTop="1" x14ac:dyDescent="0.45">
      <c r="A532" s="106" t="s">
        <v>45</v>
      </c>
      <c r="B532" s="107"/>
      <c r="C532" s="23">
        <f>C527</f>
        <v>103</v>
      </c>
      <c r="D532" s="10">
        <f>D527</f>
        <v>100</v>
      </c>
      <c r="E532" s="14">
        <f>$E$288</f>
        <v>0</v>
      </c>
      <c r="F532" s="40" t="s">
        <v>11</v>
      </c>
      <c r="G532" s="18">
        <f>INT(C532*(185-D532)/100*E532)*12</f>
        <v>0</v>
      </c>
      <c r="H532" s="123"/>
      <c r="I532" s="124"/>
      <c r="J532" s="125"/>
      <c r="K532" s="26">
        <f>G532</f>
        <v>0</v>
      </c>
    </row>
    <row r="533" spans="1:11" ht="13.05" customHeight="1" x14ac:dyDescent="0.45">
      <c r="A533" s="94" t="s">
        <v>46</v>
      </c>
      <c r="B533" s="95"/>
      <c r="C533" s="96"/>
      <c r="D533" s="97"/>
      <c r="E533" s="97"/>
      <c r="F533" s="97"/>
      <c r="G533" s="98"/>
      <c r="H533" s="28">
        <v>104280</v>
      </c>
      <c r="I533" s="11">
        <f>$E$289</f>
        <v>0</v>
      </c>
      <c r="J533" s="16">
        <f>INT(H533*I533)</f>
        <v>0</v>
      </c>
      <c r="K533" s="24">
        <f>J533</f>
        <v>0</v>
      </c>
    </row>
    <row r="534" spans="1:11" ht="13.05" customHeight="1" x14ac:dyDescent="0.45">
      <c r="A534" s="94" t="s">
        <v>47</v>
      </c>
      <c r="B534" s="95"/>
      <c r="C534" s="96"/>
      <c r="D534" s="97"/>
      <c r="E534" s="97"/>
      <c r="F534" s="97"/>
      <c r="G534" s="98"/>
      <c r="H534" s="28">
        <v>37914</v>
      </c>
      <c r="I534" s="11">
        <f>$E$290</f>
        <v>0</v>
      </c>
      <c r="J534" s="16">
        <f t="shared" ref="J534:J536" si="115">INT(H534*I534)</f>
        <v>0</v>
      </c>
      <c r="K534" s="24">
        <f t="shared" ref="K534:K536" si="116">J534</f>
        <v>0</v>
      </c>
    </row>
    <row r="535" spans="1:11" ht="13.05" customHeight="1" x14ac:dyDescent="0.45">
      <c r="A535" s="94" t="s">
        <v>48</v>
      </c>
      <c r="B535" s="95"/>
      <c r="C535" s="96"/>
      <c r="D535" s="97"/>
      <c r="E535" s="97"/>
      <c r="F535" s="97"/>
      <c r="G535" s="98"/>
      <c r="H535" s="28">
        <v>68618</v>
      </c>
      <c r="I535" s="11">
        <f>$E$291</f>
        <v>0</v>
      </c>
      <c r="J535" s="16">
        <f t="shared" si="115"/>
        <v>0</v>
      </c>
      <c r="K535" s="24">
        <f t="shared" si="116"/>
        <v>0</v>
      </c>
    </row>
    <row r="536" spans="1:11" ht="13.05" customHeight="1" thickBot="1" x14ac:dyDescent="0.5">
      <c r="A536" s="74" t="s">
        <v>49</v>
      </c>
      <c r="B536" s="126"/>
      <c r="C536" s="112"/>
      <c r="D536" s="113"/>
      <c r="E536" s="113"/>
      <c r="F536" s="113"/>
      <c r="G536" s="114"/>
      <c r="H536" s="30">
        <v>28035</v>
      </c>
      <c r="I536" s="19">
        <f>$E$292</f>
        <v>0</v>
      </c>
      <c r="J536" s="20">
        <f t="shared" si="115"/>
        <v>0</v>
      </c>
      <c r="K536" s="27">
        <f t="shared" si="116"/>
        <v>0</v>
      </c>
    </row>
    <row r="537" spans="1:11" ht="13.05" customHeight="1" thickTop="1" thickBot="1" x14ac:dyDescent="0.5">
      <c r="J537" s="12" t="s">
        <v>50</v>
      </c>
      <c r="K537" s="38">
        <f>SUM(K527:K536)</f>
        <v>0</v>
      </c>
    </row>
    <row r="538" spans="1:11" ht="13.05" customHeight="1" thickTop="1" thickBot="1" x14ac:dyDescent="0.5">
      <c r="J538" s="12" t="s">
        <v>51</v>
      </c>
      <c r="K538" s="38">
        <f>K537-K539</f>
        <v>0</v>
      </c>
    </row>
    <row r="539" spans="1:11" ht="13.05" customHeight="1" thickTop="1" thickBot="1" x14ac:dyDescent="0.5">
      <c r="J539" s="12" t="s">
        <v>34</v>
      </c>
      <c r="K539" s="38">
        <f>ROUNDUP(K537/1.1,0)</f>
        <v>0</v>
      </c>
    </row>
    <row r="540" spans="1:11" ht="13.05" customHeight="1" thickTop="1" thickBot="1" x14ac:dyDescent="0.5"/>
    <row r="541" spans="1:11" ht="13.05" customHeight="1" thickTop="1" x14ac:dyDescent="0.45">
      <c r="A541" s="15" t="s">
        <v>0</v>
      </c>
      <c r="B541" s="21" t="s">
        <v>1</v>
      </c>
      <c r="C541" s="109" t="s">
        <v>17</v>
      </c>
      <c r="D541" s="110"/>
      <c r="E541" s="110"/>
      <c r="F541" s="110"/>
      <c r="G541" s="111"/>
      <c r="H541" s="109" t="s">
        <v>34</v>
      </c>
      <c r="I541" s="110"/>
      <c r="J541" s="111"/>
      <c r="K541" s="76" t="s">
        <v>39</v>
      </c>
    </row>
    <row r="542" spans="1:11" ht="13.05" customHeight="1" x14ac:dyDescent="0.45">
      <c r="A542" s="79">
        <v>70</v>
      </c>
      <c r="B542" s="81" t="s">
        <v>8</v>
      </c>
      <c r="C542" s="22" t="s">
        <v>26</v>
      </c>
      <c r="D542" s="6" t="s">
        <v>27</v>
      </c>
      <c r="E542" s="83" t="s">
        <v>28</v>
      </c>
      <c r="F542" s="83"/>
      <c r="G542" s="84" t="s">
        <v>29</v>
      </c>
      <c r="H542" s="22" t="s">
        <v>36</v>
      </c>
      <c r="I542" s="86" t="s">
        <v>38</v>
      </c>
      <c r="J542" s="84" t="s">
        <v>35</v>
      </c>
      <c r="K542" s="77"/>
    </row>
    <row r="543" spans="1:11" ht="13.05" customHeight="1" thickBot="1" x14ac:dyDescent="0.5">
      <c r="A543" s="80"/>
      <c r="B543" s="82"/>
      <c r="C543" s="36" t="s">
        <v>30</v>
      </c>
      <c r="D543" s="37" t="s">
        <v>31</v>
      </c>
      <c r="E543" s="37" t="s">
        <v>32</v>
      </c>
      <c r="F543" s="37" t="s">
        <v>33</v>
      </c>
      <c r="G543" s="85"/>
      <c r="H543" s="36" t="s">
        <v>37</v>
      </c>
      <c r="I543" s="87"/>
      <c r="J543" s="88"/>
      <c r="K543" s="78"/>
    </row>
    <row r="544" spans="1:11" ht="13.05" customHeight="1" thickTop="1" x14ac:dyDescent="0.45">
      <c r="A544" s="89" t="s">
        <v>40</v>
      </c>
      <c r="B544" s="90"/>
      <c r="C544" s="31">
        <v>33</v>
      </c>
      <c r="D544" s="32">
        <v>100</v>
      </c>
      <c r="E544" s="33">
        <f>$E$288</f>
        <v>0</v>
      </c>
      <c r="F544" s="39" t="s">
        <v>12</v>
      </c>
      <c r="G544" s="34">
        <f>INT(C544*(185-D544)/100*E544)*12</f>
        <v>0</v>
      </c>
      <c r="H544" s="91"/>
      <c r="I544" s="92"/>
      <c r="J544" s="93"/>
      <c r="K544" s="35">
        <f>G544</f>
        <v>0</v>
      </c>
    </row>
    <row r="545" spans="1:11" ht="13.05" customHeight="1" x14ac:dyDescent="0.45">
      <c r="A545" s="94" t="s">
        <v>41</v>
      </c>
      <c r="B545" s="95"/>
      <c r="C545" s="96"/>
      <c r="D545" s="97"/>
      <c r="E545" s="97"/>
      <c r="F545" s="97"/>
      <c r="G545" s="98"/>
      <c r="H545" s="28">
        <v>57752</v>
      </c>
      <c r="I545" s="11">
        <f>$E$289</f>
        <v>0</v>
      </c>
      <c r="J545" s="16">
        <f>INT(H545*I545)</f>
        <v>0</v>
      </c>
      <c r="K545" s="24">
        <f>J545</f>
        <v>0</v>
      </c>
    </row>
    <row r="546" spans="1:11" ht="13.05" customHeight="1" x14ac:dyDescent="0.45">
      <c r="A546" s="94" t="s">
        <v>42</v>
      </c>
      <c r="B546" s="95"/>
      <c r="C546" s="96"/>
      <c r="D546" s="97"/>
      <c r="E546" s="97"/>
      <c r="F546" s="97"/>
      <c r="G546" s="98"/>
      <c r="H546" s="28">
        <v>17928</v>
      </c>
      <c r="I546" s="11">
        <f>$E$290</f>
        <v>0</v>
      </c>
      <c r="J546" s="16">
        <f t="shared" ref="J546:J548" si="117">INT(H546*I546)</f>
        <v>0</v>
      </c>
      <c r="K546" s="24">
        <f t="shared" ref="K546:K548" si="118">J546</f>
        <v>0</v>
      </c>
    </row>
    <row r="547" spans="1:11" ht="13.05" customHeight="1" x14ac:dyDescent="0.45">
      <c r="A547" s="94" t="s">
        <v>43</v>
      </c>
      <c r="B547" s="95"/>
      <c r="C547" s="96"/>
      <c r="D547" s="97"/>
      <c r="E547" s="97"/>
      <c r="F547" s="97"/>
      <c r="G547" s="98"/>
      <c r="H547" s="28">
        <v>37143</v>
      </c>
      <c r="I547" s="11">
        <f>$E$291</f>
        <v>0</v>
      </c>
      <c r="J547" s="16">
        <f t="shared" si="117"/>
        <v>0</v>
      </c>
      <c r="K547" s="24">
        <f t="shared" si="118"/>
        <v>0</v>
      </c>
    </row>
    <row r="548" spans="1:11" ht="13.05" customHeight="1" thickBot="1" x14ac:dyDescent="0.5">
      <c r="A548" s="102" t="s">
        <v>44</v>
      </c>
      <c r="B548" s="103"/>
      <c r="C548" s="99"/>
      <c r="D548" s="100"/>
      <c r="E548" s="100"/>
      <c r="F548" s="100"/>
      <c r="G548" s="101"/>
      <c r="H548" s="29">
        <v>13281</v>
      </c>
      <c r="I548" s="13">
        <f>$E$292</f>
        <v>0</v>
      </c>
      <c r="J548" s="17">
        <f t="shared" si="117"/>
        <v>0</v>
      </c>
      <c r="K548" s="25">
        <f t="shared" si="118"/>
        <v>0</v>
      </c>
    </row>
    <row r="549" spans="1:11" ht="13.05" customHeight="1" thickTop="1" x14ac:dyDescent="0.45">
      <c r="A549" s="106" t="s">
        <v>45</v>
      </c>
      <c r="B549" s="107"/>
      <c r="C549" s="23">
        <f>C544</f>
        <v>33</v>
      </c>
      <c r="D549" s="10">
        <f>D544</f>
        <v>100</v>
      </c>
      <c r="E549" s="14">
        <f>$E$288</f>
        <v>0</v>
      </c>
      <c r="F549" s="40" t="s">
        <v>11</v>
      </c>
      <c r="G549" s="18">
        <f>INT(C549*(185-D549)/100*E549)*12</f>
        <v>0</v>
      </c>
      <c r="H549" s="123"/>
      <c r="I549" s="124"/>
      <c r="J549" s="125"/>
      <c r="K549" s="26">
        <f>G549</f>
        <v>0</v>
      </c>
    </row>
    <row r="550" spans="1:11" ht="13.05" customHeight="1" x14ac:dyDescent="0.45">
      <c r="A550" s="94" t="s">
        <v>46</v>
      </c>
      <c r="B550" s="95"/>
      <c r="C550" s="96"/>
      <c r="D550" s="97"/>
      <c r="E550" s="97"/>
      <c r="F550" s="97"/>
      <c r="G550" s="98"/>
      <c r="H550" s="28">
        <v>56815</v>
      </c>
      <c r="I550" s="11">
        <f>$E$289</f>
        <v>0</v>
      </c>
      <c r="J550" s="16">
        <f>INT(H550*I550)</f>
        <v>0</v>
      </c>
      <c r="K550" s="24">
        <f>J550</f>
        <v>0</v>
      </c>
    </row>
    <row r="551" spans="1:11" ht="13.05" customHeight="1" x14ac:dyDescent="0.45">
      <c r="A551" s="94" t="s">
        <v>47</v>
      </c>
      <c r="B551" s="95"/>
      <c r="C551" s="96"/>
      <c r="D551" s="97"/>
      <c r="E551" s="97"/>
      <c r="F551" s="97"/>
      <c r="G551" s="98"/>
      <c r="H551" s="28">
        <v>18092</v>
      </c>
      <c r="I551" s="11">
        <f>$E$290</f>
        <v>0</v>
      </c>
      <c r="J551" s="16">
        <f t="shared" ref="J551:J553" si="119">INT(H551*I551)</f>
        <v>0</v>
      </c>
      <c r="K551" s="24">
        <f t="shared" ref="K551:K553" si="120">J551</f>
        <v>0</v>
      </c>
    </row>
    <row r="552" spans="1:11" ht="13.05" customHeight="1" x14ac:dyDescent="0.45">
      <c r="A552" s="94" t="s">
        <v>48</v>
      </c>
      <c r="B552" s="95"/>
      <c r="C552" s="96"/>
      <c r="D552" s="97"/>
      <c r="E552" s="97"/>
      <c r="F552" s="97"/>
      <c r="G552" s="98"/>
      <c r="H552" s="28">
        <v>38080</v>
      </c>
      <c r="I552" s="11">
        <f>$E$291</f>
        <v>0</v>
      </c>
      <c r="J552" s="16">
        <f t="shared" si="119"/>
        <v>0</v>
      </c>
      <c r="K552" s="24">
        <f t="shared" si="120"/>
        <v>0</v>
      </c>
    </row>
    <row r="553" spans="1:11" ht="13.05" customHeight="1" thickBot="1" x14ac:dyDescent="0.5">
      <c r="A553" s="74" t="s">
        <v>49</v>
      </c>
      <c r="B553" s="126"/>
      <c r="C553" s="112"/>
      <c r="D553" s="113"/>
      <c r="E553" s="113"/>
      <c r="F553" s="113"/>
      <c r="G553" s="114"/>
      <c r="H553" s="30">
        <v>13117</v>
      </c>
      <c r="I553" s="19">
        <f>$E$292</f>
        <v>0</v>
      </c>
      <c r="J553" s="20">
        <f t="shared" si="119"/>
        <v>0</v>
      </c>
      <c r="K553" s="27">
        <f t="shared" si="120"/>
        <v>0</v>
      </c>
    </row>
    <row r="554" spans="1:11" ht="13.05" customHeight="1" thickTop="1" thickBot="1" x14ac:dyDescent="0.5">
      <c r="J554" s="12" t="s">
        <v>50</v>
      </c>
      <c r="K554" s="38">
        <f>SUM(K544:K553)</f>
        <v>0</v>
      </c>
    </row>
    <row r="555" spans="1:11" ht="13.05" customHeight="1" thickTop="1" thickBot="1" x14ac:dyDescent="0.5">
      <c r="J555" s="12" t="s">
        <v>51</v>
      </c>
      <c r="K555" s="38">
        <f>K554-K556</f>
        <v>0</v>
      </c>
    </row>
    <row r="556" spans="1:11" ht="13.05" customHeight="1" thickTop="1" thickBot="1" x14ac:dyDescent="0.5">
      <c r="J556" s="12" t="s">
        <v>34</v>
      </c>
      <c r="K556" s="38">
        <f>ROUNDUP(K554/1.1,0)</f>
        <v>0</v>
      </c>
    </row>
    <row r="557" spans="1:11" ht="13.05" customHeight="1" thickTop="1" thickBot="1" x14ac:dyDescent="0.5"/>
    <row r="558" spans="1:11" ht="13.05" customHeight="1" thickTop="1" x14ac:dyDescent="0.45">
      <c r="A558" s="15" t="s">
        <v>0</v>
      </c>
      <c r="B558" s="21" t="s">
        <v>1</v>
      </c>
      <c r="C558" s="109" t="s">
        <v>17</v>
      </c>
      <c r="D558" s="110"/>
      <c r="E558" s="110"/>
      <c r="F558" s="110"/>
      <c r="G558" s="111"/>
      <c r="H558" s="109" t="s">
        <v>34</v>
      </c>
      <c r="I558" s="110"/>
      <c r="J558" s="111"/>
      <c r="K558" s="76" t="s">
        <v>39</v>
      </c>
    </row>
    <row r="559" spans="1:11" ht="13.05" customHeight="1" x14ac:dyDescent="0.45">
      <c r="A559" s="79">
        <v>82</v>
      </c>
      <c r="B559" s="81" t="s">
        <v>80</v>
      </c>
      <c r="C559" s="22" t="s">
        <v>26</v>
      </c>
      <c r="D559" s="6" t="s">
        <v>27</v>
      </c>
      <c r="E559" s="83" t="s">
        <v>28</v>
      </c>
      <c r="F559" s="83"/>
      <c r="G559" s="84" t="s">
        <v>29</v>
      </c>
      <c r="H559" s="22" t="s">
        <v>36</v>
      </c>
      <c r="I559" s="86" t="s">
        <v>38</v>
      </c>
      <c r="J559" s="84" t="s">
        <v>35</v>
      </c>
      <c r="K559" s="77"/>
    </row>
    <row r="560" spans="1:11" ht="13.05" customHeight="1" thickBot="1" x14ac:dyDescent="0.5">
      <c r="A560" s="80"/>
      <c r="B560" s="82"/>
      <c r="C560" s="36" t="s">
        <v>30</v>
      </c>
      <c r="D560" s="37" t="s">
        <v>31</v>
      </c>
      <c r="E560" s="37" t="s">
        <v>32</v>
      </c>
      <c r="F560" s="37" t="s">
        <v>33</v>
      </c>
      <c r="G560" s="85"/>
      <c r="H560" s="36" t="s">
        <v>37</v>
      </c>
      <c r="I560" s="87"/>
      <c r="J560" s="88"/>
      <c r="K560" s="78"/>
    </row>
    <row r="561" spans="1:11" ht="13.05" customHeight="1" thickTop="1" x14ac:dyDescent="0.45">
      <c r="A561" s="89" t="s">
        <v>40</v>
      </c>
      <c r="B561" s="90"/>
      <c r="C561" s="31">
        <v>166</v>
      </c>
      <c r="D561" s="32">
        <v>100</v>
      </c>
      <c r="E561" s="33">
        <f>$E$288</f>
        <v>0</v>
      </c>
      <c r="F561" s="39" t="s">
        <v>12</v>
      </c>
      <c r="G561" s="34">
        <f>INT(C561*(185-D561)/100*E561)*12</f>
        <v>0</v>
      </c>
      <c r="H561" s="91"/>
      <c r="I561" s="92"/>
      <c r="J561" s="93"/>
      <c r="K561" s="35">
        <f>G561</f>
        <v>0</v>
      </c>
    </row>
    <row r="562" spans="1:11" ht="13.05" customHeight="1" x14ac:dyDescent="0.45">
      <c r="A562" s="94" t="s">
        <v>41</v>
      </c>
      <c r="B562" s="95"/>
      <c r="C562" s="96"/>
      <c r="D562" s="97"/>
      <c r="E562" s="97"/>
      <c r="F562" s="97"/>
      <c r="G562" s="98"/>
      <c r="H562" s="28">
        <v>359663</v>
      </c>
      <c r="I562" s="11">
        <f>$E$289</f>
        <v>0</v>
      </c>
      <c r="J562" s="16">
        <f>INT(H562*I562)</f>
        <v>0</v>
      </c>
      <c r="K562" s="24">
        <f>J562</f>
        <v>0</v>
      </c>
    </row>
    <row r="563" spans="1:11" ht="13.05" customHeight="1" x14ac:dyDescent="0.45">
      <c r="A563" s="94" t="s">
        <v>42</v>
      </c>
      <c r="B563" s="95"/>
      <c r="C563" s="96"/>
      <c r="D563" s="97"/>
      <c r="E563" s="97"/>
      <c r="F563" s="97"/>
      <c r="G563" s="98"/>
      <c r="H563" s="28">
        <v>128686</v>
      </c>
      <c r="I563" s="11">
        <f>$E$290</f>
        <v>0</v>
      </c>
      <c r="J563" s="16">
        <f t="shared" ref="J563:J565" si="121">INT(H563*I563)</f>
        <v>0</v>
      </c>
      <c r="K563" s="24">
        <f t="shared" ref="K563:K565" si="122">J563</f>
        <v>0</v>
      </c>
    </row>
    <row r="564" spans="1:11" ht="13.05" customHeight="1" x14ac:dyDescent="0.45">
      <c r="A564" s="94" t="s">
        <v>43</v>
      </c>
      <c r="B564" s="95"/>
      <c r="C564" s="96"/>
      <c r="D564" s="97"/>
      <c r="E564" s="97"/>
      <c r="F564" s="97"/>
      <c r="G564" s="98"/>
      <c r="H564" s="28">
        <v>219167</v>
      </c>
      <c r="I564" s="11">
        <f>$E$291</f>
        <v>0</v>
      </c>
      <c r="J564" s="16">
        <f t="shared" si="121"/>
        <v>0</v>
      </c>
      <c r="K564" s="24">
        <f t="shared" si="122"/>
        <v>0</v>
      </c>
    </row>
    <row r="565" spans="1:11" ht="13.05" customHeight="1" thickBot="1" x14ac:dyDescent="0.5">
      <c r="A565" s="102" t="s">
        <v>44</v>
      </c>
      <c r="B565" s="103"/>
      <c r="C565" s="99"/>
      <c r="D565" s="100"/>
      <c r="E565" s="100"/>
      <c r="F565" s="100"/>
      <c r="G565" s="101"/>
      <c r="H565" s="29">
        <v>93557</v>
      </c>
      <c r="I565" s="13">
        <f>$E$292</f>
        <v>0</v>
      </c>
      <c r="J565" s="17">
        <f t="shared" si="121"/>
        <v>0</v>
      </c>
      <c r="K565" s="25">
        <f t="shared" si="122"/>
        <v>0</v>
      </c>
    </row>
    <row r="566" spans="1:11" ht="13.05" customHeight="1" thickTop="1" x14ac:dyDescent="0.45">
      <c r="A566" s="106" t="s">
        <v>45</v>
      </c>
      <c r="B566" s="107"/>
      <c r="C566" s="23">
        <f>C561</f>
        <v>166</v>
      </c>
      <c r="D566" s="10">
        <f>D561</f>
        <v>100</v>
      </c>
      <c r="E566" s="14">
        <f>$E$288</f>
        <v>0</v>
      </c>
      <c r="F566" s="40" t="s">
        <v>11</v>
      </c>
      <c r="G566" s="18">
        <f>INT(C566*(185-D566)/100*E566)*12</f>
        <v>0</v>
      </c>
      <c r="H566" s="123"/>
      <c r="I566" s="124"/>
      <c r="J566" s="125"/>
      <c r="K566" s="26">
        <f>G566</f>
        <v>0</v>
      </c>
    </row>
    <row r="567" spans="1:11" ht="13.05" customHeight="1" x14ac:dyDescent="0.45">
      <c r="A567" s="94" t="s">
        <v>46</v>
      </c>
      <c r="B567" s="95"/>
      <c r="C567" s="96"/>
      <c r="D567" s="97"/>
      <c r="E567" s="97"/>
      <c r="F567" s="97"/>
      <c r="G567" s="98"/>
      <c r="H567" s="28">
        <v>352856</v>
      </c>
      <c r="I567" s="11">
        <f>$E$289</f>
        <v>0</v>
      </c>
      <c r="J567" s="16">
        <f>INT(H567*I567)</f>
        <v>0</v>
      </c>
      <c r="K567" s="24">
        <f>J567</f>
        <v>0</v>
      </c>
    </row>
    <row r="568" spans="1:11" ht="13.05" customHeight="1" x14ac:dyDescent="0.45">
      <c r="A568" s="94" t="s">
        <v>47</v>
      </c>
      <c r="B568" s="95"/>
      <c r="C568" s="96"/>
      <c r="D568" s="97"/>
      <c r="E568" s="97"/>
      <c r="F568" s="97"/>
      <c r="G568" s="98"/>
      <c r="H568" s="28">
        <v>129662</v>
      </c>
      <c r="I568" s="11">
        <f>$E$290</f>
        <v>0</v>
      </c>
      <c r="J568" s="16">
        <f t="shared" ref="J568:J570" si="123">INT(H568*I568)</f>
        <v>0</v>
      </c>
      <c r="K568" s="24">
        <f t="shared" ref="K568:K570" si="124">J568</f>
        <v>0</v>
      </c>
    </row>
    <row r="569" spans="1:11" ht="13.05" customHeight="1" x14ac:dyDescent="0.45">
      <c r="A569" s="94" t="s">
        <v>48</v>
      </c>
      <c r="B569" s="95"/>
      <c r="C569" s="96"/>
      <c r="D569" s="97"/>
      <c r="E569" s="97"/>
      <c r="F569" s="97"/>
      <c r="G569" s="98"/>
      <c r="H569" s="28">
        <v>225974</v>
      </c>
      <c r="I569" s="11">
        <f>$E$291</f>
        <v>0</v>
      </c>
      <c r="J569" s="16">
        <f t="shared" si="123"/>
        <v>0</v>
      </c>
      <c r="K569" s="24">
        <f t="shared" si="124"/>
        <v>0</v>
      </c>
    </row>
    <row r="570" spans="1:11" ht="13.05" customHeight="1" thickBot="1" x14ac:dyDescent="0.5">
      <c r="A570" s="74" t="s">
        <v>49</v>
      </c>
      <c r="B570" s="126"/>
      <c r="C570" s="112"/>
      <c r="D570" s="113"/>
      <c r="E570" s="113"/>
      <c r="F570" s="113"/>
      <c r="G570" s="114"/>
      <c r="H570" s="30">
        <v>92581</v>
      </c>
      <c r="I570" s="19">
        <f>$E$292</f>
        <v>0</v>
      </c>
      <c r="J570" s="20">
        <f t="shared" si="123"/>
        <v>0</v>
      </c>
      <c r="K570" s="27">
        <f t="shared" si="124"/>
        <v>0</v>
      </c>
    </row>
    <row r="571" spans="1:11" ht="13.05" customHeight="1" thickTop="1" thickBot="1" x14ac:dyDescent="0.5">
      <c r="J571" s="12" t="s">
        <v>50</v>
      </c>
      <c r="K571" s="38">
        <f>SUM(K561:K570)</f>
        <v>0</v>
      </c>
    </row>
    <row r="572" spans="1:11" ht="13.05" customHeight="1" thickTop="1" thickBot="1" x14ac:dyDescent="0.5">
      <c r="J572" s="12" t="s">
        <v>51</v>
      </c>
      <c r="K572" s="38">
        <f>K571-K573</f>
        <v>0</v>
      </c>
    </row>
    <row r="573" spans="1:11" ht="13.05" customHeight="1" thickTop="1" thickBot="1" x14ac:dyDescent="0.5">
      <c r="J573" s="12" t="s">
        <v>34</v>
      </c>
      <c r="K573" s="38">
        <f>ROUNDUP(K571/1.1,0)</f>
        <v>0</v>
      </c>
    </row>
    <row r="574" spans="1:11" ht="13.05" customHeight="1" thickTop="1" thickBot="1" x14ac:dyDescent="0.5"/>
    <row r="575" spans="1:11" ht="13.05" customHeight="1" thickTop="1" x14ac:dyDescent="0.45">
      <c r="A575" s="15" t="s">
        <v>0</v>
      </c>
      <c r="B575" s="21" t="s">
        <v>1</v>
      </c>
      <c r="C575" s="109" t="s">
        <v>17</v>
      </c>
      <c r="D575" s="110"/>
      <c r="E575" s="110"/>
      <c r="F575" s="110"/>
      <c r="G575" s="111"/>
      <c r="H575" s="109" t="s">
        <v>34</v>
      </c>
      <c r="I575" s="110"/>
      <c r="J575" s="111"/>
      <c r="K575" s="76" t="s">
        <v>39</v>
      </c>
    </row>
    <row r="576" spans="1:11" ht="13.05" customHeight="1" x14ac:dyDescent="0.45">
      <c r="A576" s="79">
        <v>86</v>
      </c>
      <c r="B576" s="81" t="s">
        <v>85</v>
      </c>
      <c r="C576" s="22" t="s">
        <v>26</v>
      </c>
      <c r="D576" s="6" t="s">
        <v>27</v>
      </c>
      <c r="E576" s="83" t="s">
        <v>28</v>
      </c>
      <c r="F576" s="83"/>
      <c r="G576" s="84" t="s">
        <v>29</v>
      </c>
      <c r="H576" s="22" t="s">
        <v>36</v>
      </c>
      <c r="I576" s="86" t="s">
        <v>38</v>
      </c>
      <c r="J576" s="84" t="s">
        <v>35</v>
      </c>
      <c r="K576" s="77"/>
    </row>
    <row r="577" spans="1:11" ht="13.05" customHeight="1" thickBot="1" x14ac:dyDescent="0.5">
      <c r="A577" s="80"/>
      <c r="B577" s="82"/>
      <c r="C577" s="36" t="s">
        <v>30</v>
      </c>
      <c r="D577" s="37" t="s">
        <v>31</v>
      </c>
      <c r="E577" s="37" t="s">
        <v>32</v>
      </c>
      <c r="F577" s="37" t="s">
        <v>33</v>
      </c>
      <c r="G577" s="85"/>
      <c r="H577" s="36" t="s">
        <v>37</v>
      </c>
      <c r="I577" s="87"/>
      <c r="J577" s="88"/>
      <c r="K577" s="78"/>
    </row>
    <row r="578" spans="1:11" ht="13.05" customHeight="1" thickTop="1" x14ac:dyDescent="0.45">
      <c r="A578" s="89" t="s">
        <v>40</v>
      </c>
      <c r="B578" s="90"/>
      <c r="C578" s="31">
        <v>84</v>
      </c>
      <c r="D578" s="32">
        <v>100</v>
      </c>
      <c r="E578" s="33">
        <f>$E$288</f>
        <v>0</v>
      </c>
      <c r="F578" s="39" t="s">
        <v>12</v>
      </c>
      <c r="G578" s="34">
        <f>INT(C578*(185-D578)/100*E578)*12</f>
        <v>0</v>
      </c>
      <c r="H578" s="91"/>
      <c r="I578" s="92"/>
      <c r="J578" s="93"/>
      <c r="K578" s="35">
        <f>G578</f>
        <v>0</v>
      </c>
    </row>
    <row r="579" spans="1:11" ht="13.05" customHeight="1" x14ac:dyDescent="0.45">
      <c r="A579" s="94" t="s">
        <v>41</v>
      </c>
      <c r="B579" s="95"/>
      <c r="C579" s="96"/>
      <c r="D579" s="97"/>
      <c r="E579" s="97"/>
      <c r="F579" s="97"/>
      <c r="G579" s="98"/>
      <c r="H579" s="28">
        <v>171110</v>
      </c>
      <c r="I579" s="11">
        <f>$E$289</f>
        <v>0</v>
      </c>
      <c r="J579" s="16">
        <f>INT(H579*I579)</f>
        <v>0</v>
      </c>
      <c r="K579" s="24">
        <f>J579</f>
        <v>0</v>
      </c>
    </row>
    <row r="580" spans="1:11" ht="13.05" customHeight="1" x14ac:dyDescent="0.45">
      <c r="A580" s="94" t="s">
        <v>42</v>
      </c>
      <c r="B580" s="95"/>
      <c r="C580" s="96"/>
      <c r="D580" s="97"/>
      <c r="E580" s="97"/>
      <c r="F580" s="97"/>
      <c r="G580" s="98"/>
      <c r="H580" s="28">
        <v>59189</v>
      </c>
      <c r="I580" s="11">
        <f>$E$290</f>
        <v>0</v>
      </c>
      <c r="J580" s="16">
        <f t="shared" ref="J580:J582" si="125">INT(H580*I580)</f>
        <v>0</v>
      </c>
      <c r="K580" s="24">
        <f t="shared" ref="K580:K582" si="126">J580</f>
        <v>0</v>
      </c>
    </row>
    <row r="581" spans="1:11" ht="13.05" customHeight="1" x14ac:dyDescent="0.45">
      <c r="A581" s="94" t="s">
        <v>43</v>
      </c>
      <c r="B581" s="95"/>
      <c r="C581" s="96"/>
      <c r="D581" s="97"/>
      <c r="E581" s="97"/>
      <c r="F581" s="97"/>
      <c r="G581" s="98"/>
      <c r="H581" s="28">
        <v>25084</v>
      </c>
      <c r="I581" s="11">
        <f>$E$291</f>
        <v>0</v>
      </c>
      <c r="J581" s="16">
        <f t="shared" si="125"/>
        <v>0</v>
      </c>
      <c r="K581" s="24">
        <f t="shared" si="126"/>
        <v>0</v>
      </c>
    </row>
    <row r="582" spans="1:11" ht="13.05" customHeight="1" thickBot="1" x14ac:dyDescent="0.5">
      <c r="A582" s="102" t="s">
        <v>44</v>
      </c>
      <c r="B582" s="103"/>
      <c r="C582" s="99"/>
      <c r="D582" s="100"/>
      <c r="E582" s="100"/>
      <c r="F582" s="100"/>
      <c r="G582" s="101"/>
      <c r="H582" s="29">
        <v>8970</v>
      </c>
      <c r="I582" s="13">
        <f>$E$292</f>
        <v>0</v>
      </c>
      <c r="J582" s="17">
        <f t="shared" si="125"/>
        <v>0</v>
      </c>
      <c r="K582" s="25">
        <f t="shared" si="126"/>
        <v>0</v>
      </c>
    </row>
    <row r="583" spans="1:11" ht="13.05" customHeight="1" thickTop="1" x14ac:dyDescent="0.45">
      <c r="A583" s="106" t="s">
        <v>45</v>
      </c>
      <c r="B583" s="107"/>
      <c r="C583" s="23">
        <f>C578</f>
        <v>84</v>
      </c>
      <c r="D583" s="10">
        <f>D578</f>
        <v>100</v>
      </c>
      <c r="E583" s="14">
        <f>$E$288</f>
        <v>0</v>
      </c>
      <c r="F583" s="40" t="s">
        <v>11</v>
      </c>
      <c r="G583" s="18">
        <f>INT(C583*(185-D583)/100*E583)*12</f>
        <v>0</v>
      </c>
      <c r="H583" s="123"/>
      <c r="I583" s="124"/>
      <c r="J583" s="125"/>
      <c r="K583" s="26">
        <f>G583</f>
        <v>0</v>
      </c>
    </row>
    <row r="584" spans="1:11" ht="13.05" customHeight="1" x14ac:dyDescent="0.45">
      <c r="A584" s="94" t="s">
        <v>46</v>
      </c>
      <c r="B584" s="95"/>
      <c r="C584" s="96"/>
      <c r="D584" s="97"/>
      <c r="E584" s="97"/>
      <c r="F584" s="97"/>
      <c r="G584" s="98"/>
      <c r="H584" s="28">
        <v>170385</v>
      </c>
      <c r="I584" s="11">
        <f>$E$289</f>
        <v>0</v>
      </c>
      <c r="J584" s="16">
        <f>INT(H584*I584)</f>
        <v>0</v>
      </c>
      <c r="K584" s="24">
        <f>J584</f>
        <v>0</v>
      </c>
    </row>
    <row r="585" spans="1:11" ht="13.05" customHeight="1" x14ac:dyDescent="0.45">
      <c r="A585" s="94" t="s">
        <v>47</v>
      </c>
      <c r="B585" s="95"/>
      <c r="C585" s="96"/>
      <c r="D585" s="97"/>
      <c r="E585" s="97"/>
      <c r="F585" s="97"/>
      <c r="G585" s="98"/>
      <c r="H585" s="28">
        <v>59281</v>
      </c>
      <c r="I585" s="11">
        <f>$E$290</f>
        <v>0</v>
      </c>
      <c r="J585" s="16">
        <f t="shared" ref="J585:J587" si="127">INT(H585*I585)</f>
        <v>0</v>
      </c>
      <c r="K585" s="24">
        <f t="shared" ref="K585:K587" si="128">J585</f>
        <v>0</v>
      </c>
    </row>
    <row r="586" spans="1:11" ht="13.05" customHeight="1" x14ac:dyDescent="0.45">
      <c r="A586" s="94" t="s">
        <v>48</v>
      </c>
      <c r="B586" s="95"/>
      <c r="C586" s="96"/>
      <c r="D586" s="97"/>
      <c r="E586" s="97"/>
      <c r="F586" s="97"/>
      <c r="G586" s="98"/>
      <c r="H586" s="28">
        <v>25809</v>
      </c>
      <c r="I586" s="11">
        <f>$E$291</f>
        <v>0</v>
      </c>
      <c r="J586" s="16">
        <f t="shared" si="127"/>
        <v>0</v>
      </c>
      <c r="K586" s="24">
        <f t="shared" si="128"/>
        <v>0</v>
      </c>
    </row>
    <row r="587" spans="1:11" ht="13.05" customHeight="1" thickBot="1" x14ac:dyDescent="0.5">
      <c r="A587" s="74" t="s">
        <v>49</v>
      </c>
      <c r="B587" s="126"/>
      <c r="C587" s="112"/>
      <c r="D587" s="113"/>
      <c r="E587" s="113"/>
      <c r="F587" s="113"/>
      <c r="G587" s="114"/>
      <c r="H587" s="30">
        <v>8878</v>
      </c>
      <c r="I587" s="19">
        <f>$E$292</f>
        <v>0</v>
      </c>
      <c r="J587" s="20">
        <f t="shared" si="127"/>
        <v>0</v>
      </c>
      <c r="K587" s="27">
        <f t="shared" si="128"/>
        <v>0</v>
      </c>
    </row>
    <row r="588" spans="1:11" ht="13.05" customHeight="1" thickTop="1" thickBot="1" x14ac:dyDescent="0.5">
      <c r="J588" s="12" t="s">
        <v>50</v>
      </c>
      <c r="K588" s="38">
        <f>SUM(K578:K587)</f>
        <v>0</v>
      </c>
    </row>
    <row r="589" spans="1:11" ht="13.05" customHeight="1" thickTop="1" thickBot="1" x14ac:dyDescent="0.5">
      <c r="J589" s="12" t="s">
        <v>51</v>
      </c>
      <c r="K589" s="38">
        <f>K588-K590</f>
        <v>0</v>
      </c>
    </row>
    <row r="590" spans="1:11" ht="13.05" customHeight="1" thickTop="1" thickBot="1" x14ac:dyDescent="0.5">
      <c r="J590" s="12" t="s">
        <v>34</v>
      </c>
      <c r="K590" s="38">
        <f>ROUNDUP(K588/1.1,0)</f>
        <v>0</v>
      </c>
    </row>
    <row r="591" spans="1:11" ht="13.05" customHeight="1" thickTop="1" thickBot="1" x14ac:dyDescent="0.5"/>
    <row r="592" spans="1:11" ht="13.05" customHeight="1" thickTop="1" thickBot="1" x14ac:dyDescent="0.5">
      <c r="J592" s="12" t="s">
        <v>86</v>
      </c>
      <c r="K592" s="41">
        <f>SUM(K305,K322,K339,K356,K373,K390,K407,K424,K437,K454,K471,K488,K505,K522,K539,K556,K573,K590)</f>
        <v>0</v>
      </c>
    </row>
    <row r="593" spans="1:11" ht="13.05" customHeight="1" thickTop="1" x14ac:dyDescent="0.45"/>
    <row r="594" spans="1:11" ht="20.399999999999999" thickBot="1" x14ac:dyDescent="0.5">
      <c r="A594" s="9" t="s">
        <v>203</v>
      </c>
      <c r="B594" s="9"/>
      <c r="E594" s="133" t="s">
        <v>22</v>
      </c>
      <c r="F594" s="83"/>
    </row>
    <row r="595" spans="1:11" ht="13.05" customHeight="1" thickTop="1" thickBot="1" x14ac:dyDescent="0.5">
      <c r="A595" s="83" t="s">
        <v>17</v>
      </c>
      <c r="B595" s="83"/>
      <c r="C595" s="83" t="s">
        <v>18</v>
      </c>
      <c r="D595" s="108"/>
      <c r="E595" s="60"/>
      <c r="F595" s="7" t="s">
        <v>20</v>
      </c>
    </row>
    <row r="596" spans="1:11" ht="13.05" customHeight="1" thickTop="1" thickBot="1" x14ac:dyDescent="0.5">
      <c r="A596" s="83" t="s">
        <v>23</v>
      </c>
      <c r="B596" s="83"/>
      <c r="C596" s="83" t="s">
        <v>192</v>
      </c>
      <c r="D596" s="108"/>
      <c r="E596" s="60"/>
      <c r="F596" s="7" t="s">
        <v>21</v>
      </c>
    </row>
    <row r="597" spans="1:11" ht="13.05" customHeight="1" thickTop="1" thickBot="1" x14ac:dyDescent="0.5">
      <c r="A597" s="83"/>
      <c r="B597" s="83"/>
      <c r="C597" s="83" t="s">
        <v>216</v>
      </c>
      <c r="D597" s="108"/>
      <c r="E597" s="60"/>
      <c r="F597" s="7" t="s">
        <v>21</v>
      </c>
    </row>
    <row r="598" spans="1:11" ht="13.05" customHeight="1" thickTop="1" thickBot="1" x14ac:dyDescent="0.5">
      <c r="A598" s="83"/>
      <c r="B598" s="83"/>
      <c r="C598" s="83" t="s">
        <v>217</v>
      </c>
      <c r="D598" s="108"/>
      <c r="E598" s="60"/>
      <c r="F598" s="7" t="s">
        <v>21</v>
      </c>
    </row>
    <row r="599" spans="1:11" ht="13.05" customHeight="1" thickTop="1" thickBot="1" x14ac:dyDescent="0.5">
      <c r="A599" s="83"/>
      <c r="B599" s="83"/>
      <c r="C599" s="83" t="s">
        <v>193</v>
      </c>
      <c r="D599" s="108"/>
      <c r="E599" s="60"/>
      <c r="F599" s="7" t="s">
        <v>21</v>
      </c>
    </row>
    <row r="600" spans="1:11" ht="13.05" customHeight="1" thickTop="1" thickBot="1" x14ac:dyDescent="0.5">
      <c r="A600" s="83" t="s">
        <v>24</v>
      </c>
      <c r="B600" s="83"/>
      <c r="C600" s="83" t="s">
        <v>192</v>
      </c>
      <c r="D600" s="108"/>
      <c r="E600" s="60"/>
      <c r="F600" s="7" t="s">
        <v>21</v>
      </c>
    </row>
    <row r="601" spans="1:11" ht="13.05" customHeight="1" thickTop="1" thickBot="1" x14ac:dyDescent="0.5">
      <c r="A601" s="83"/>
      <c r="B601" s="83"/>
      <c r="C601" s="83" t="s">
        <v>216</v>
      </c>
      <c r="D601" s="108"/>
      <c r="E601" s="60"/>
      <c r="F601" s="7" t="s">
        <v>21</v>
      </c>
    </row>
    <row r="602" spans="1:11" ht="13.05" customHeight="1" thickTop="1" thickBot="1" x14ac:dyDescent="0.5">
      <c r="A602" s="83"/>
      <c r="B602" s="83"/>
      <c r="C602" s="83" t="s">
        <v>217</v>
      </c>
      <c r="D602" s="108"/>
      <c r="E602" s="60"/>
      <c r="F602" s="7" t="s">
        <v>21</v>
      </c>
    </row>
    <row r="603" spans="1:11" ht="13.05" customHeight="1" thickTop="1" thickBot="1" x14ac:dyDescent="0.5">
      <c r="A603" s="83"/>
      <c r="B603" s="83"/>
      <c r="C603" s="83" t="s">
        <v>193</v>
      </c>
      <c r="D603" s="108"/>
      <c r="E603" s="60"/>
      <c r="F603" s="7" t="s">
        <v>21</v>
      </c>
    </row>
    <row r="604" spans="1:11" ht="13.05" customHeight="1" thickTop="1" thickBot="1" x14ac:dyDescent="0.5"/>
    <row r="605" spans="1:11" ht="13.05" customHeight="1" thickTop="1" x14ac:dyDescent="0.45">
      <c r="A605" s="15" t="s">
        <v>0</v>
      </c>
      <c r="B605" s="21" t="s">
        <v>1</v>
      </c>
      <c r="C605" s="109" t="s">
        <v>17</v>
      </c>
      <c r="D605" s="110"/>
      <c r="E605" s="110"/>
      <c r="F605" s="110"/>
      <c r="G605" s="111"/>
      <c r="H605" s="109" t="s">
        <v>34</v>
      </c>
      <c r="I605" s="110"/>
      <c r="J605" s="111"/>
      <c r="K605" s="76" t="s">
        <v>39</v>
      </c>
    </row>
    <row r="606" spans="1:11" ht="13.05" customHeight="1" x14ac:dyDescent="0.45">
      <c r="A606" s="79">
        <v>23</v>
      </c>
      <c r="B606" s="81" t="s">
        <v>66</v>
      </c>
      <c r="C606" s="22" t="s">
        <v>26</v>
      </c>
      <c r="D606" s="6" t="s">
        <v>27</v>
      </c>
      <c r="E606" s="83" t="s">
        <v>28</v>
      </c>
      <c r="F606" s="83"/>
      <c r="G606" s="84" t="s">
        <v>29</v>
      </c>
      <c r="H606" s="22" t="s">
        <v>36</v>
      </c>
      <c r="I606" s="86" t="s">
        <v>38</v>
      </c>
      <c r="J606" s="84" t="s">
        <v>35</v>
      </c>
      <c r="K606" s="77"/>
    </row>
    <row r="607" spans="1:11" ht="13.05" customHeight="1" thickBot="1" x14ac:dyDescent="0.5">
      <c r="A607" s="80"/>
      <c r="B607" s="82"/>
      <c r="C607" s="36" t="s">
        <v>30</v>
      </c>
      <c r="D607" s="37" t="s">
        <v>31</v>
      </c>
      <c r="E607" s="37" t="s">
        <v>32</v>
      </c>
      <c r="F607" s="37" t="s">
        <v>33</v>
      </c>
      <c r="G607" s="85"/>
      <c r="H607" s="36" t="s">
        <v>37</v>
      </c>
      <c r="I607" s="87"/>
      <c r="J607" s="88"/>
      <c r="K607" s="78"/>
    </row>
    <row r="608" spans="1:11" ht="13.05" customHeight="1" thickTop="1" x14ac:dyDescent="0.45">
      <c r="A608" s="89" t="s">
        <v>40</v>
      </c>
      <c r="B608" s="90"/>
      <c r="C608" s="31">
        <v>122</v>
      </c>
      <c r="D608" s="32">
        <v>100</v>
      </c>
      <c r="E608" s="33">
        <f>$E$595</f>
        <v>0</v>
      </c>
      <c r="F608" s="39" t="s">
        <v>12</v>
      </c>
      <c r="G608" s="34">
        <f>INT(C608*(185-D608)/100*E608)*12</f>
        <v>0</v>
      </c>
      <c r="H608" s="91"/>
      <c r="I608" s="92"/>
      <c r="J608" s="93"/>
      <c r="K608" s="35">
        <f>G608</f>
        <v>0</v>
      </c>
    </row>
    <row r="609" spans="1:11" ht="13.05" customHeight="1" x14ac:dyDescent="0.45">
      <c r="A609" s="94" t="s">
        <v>195</v>
      </c>
      <c r="B609" s="95"/>
      <c r="C609" s="96"/>
      <c r="D609" s="97"/>
      <c r="E609" s="97"/>
      <c r="F609" s="97"/>
      <c r="G609" s="98"/>
      <c r="H609" s="28">
        <v>11040</v>
      </c>
      <c r="I609" s="11">
        <f>$E$596</f>
        <v>0</v>
      </c>
      <c r="J609" s="16">
        <f t="shared" ref="J609:J616" si="129">INT(H609*I609)</f>
        <v>0</v>
      </c>
      <c r="K609" s="24">
        <f>J609</f>
        <v>0</v>
      </c>
    </row>
    <row r="610" spans="1:11" ht="13.05" customHeight="1" x14ac:dyDescent="0.45">
      <c r="A610" s="94" t="s">
        <v>207</v>
      </c>
      <c r="B610" s="95"/>
      <c r="C610" s="96"/>
      <c r="D610" s="97"/>
      <c r="E610" s="97"/>
      <c r="F610" s="97"/>
      <c r="G610" s="98"/>
      <c r="H610" s="28">
        <v>160292</v>
      </c>
      <c r="I610" s="11">
        <f>$E$597</f>
        <v>0</v>
      </c>
      <c r="J610" s="16">
        <f t="shared" si="129"/>
        <v>0</v>
      </c>
      <c r="K610" s="24">
        <f t="shared" ref="K610:K616" si="130">J610</f>
        <v>0</v>
      </c>
    </row>
    <row r="611" spans="1:11" ht="13.05" customHeight="1" x14ac:dyDescent="0.45">
      <c r="A611" s="94" t="s">
        <v>208</v>
      </c>
      <c r="B611" s="95"/>
      <c r="C611" s="96"/>
      <c r="D611" s="97"/>
      <c r="E611" s="97"/>
      <c r="F611" s="97"/>
      <c r="G611" s="98"/>
      <c r="H611" s="28">
        <v>37964</v>
      </c>
      <c r="I611" s="11">
        <f>$E$598</f>
        <v>0</v>
      </c>
      <c r="J611" s="16">
        <f t="shared" si="129"/>
        <v>0</v>
      </c>
      <c r="K611" s="24">
        <f t="shared" si="130"/>
        <v>0</v>
      </c>
    </row>
    <row r="612" spans="1:11" ht="13.05" customHeight="1" x14ac:dyDescent="0.45">
      <c r="A612" s="94" t="s">
        <v>196</v>
      </c>
      <c r="B612" s="95"/>
      <c r="C612" s="96"/>
      <c r="D612" s="97"/>
      <c r="E612" s="97"/>
      <c r="F612" s="97"/>
      <c r="G612" s="98"/>
      <c r="H612" s="28">
        <v>203368</v>
      </c>
      <c r="I612" s="11">
        <f>$E$599</f>
        <v>0</v>
      </c>
      <c r="J612" s="16">
        <f t="shared" si="129"/>
        <v>0</v>
      </c>
      <c r="K612" s="24">
        <f t="shared" si="130"/>
        <v>0</v>
      </c>
    </row>
    <row r="613" spans="1:11" ht="13.05" customHeight="1" x14ac:dyDescent="0.45">
      <c r="A613" s="94" t="s">
        <v>197</v>
      </c>
      <c r="B613" s="95"/>
      <c r="C613" s="96"/>
      <c r="D613" s="97"/>
      <c r="E613" s="97"/>
      <c r="F613" s="97"/>
      <c r="G613" s="98"/>
      <c r="H613" s="28">
        <v>7411</v>
      </c>
      <c r="I613" s="11">
        <f>$E$600</f>
        <v>0</v>
      </c>
      <c r="J613" s="16">
        <f t="shared" si="129"/>
        <v>0</v>
      </c>
      <c r="K613" s="24">
        <f t="shared" si="130"/>
        <v>0</v>
      </c>
    </row>
    <row r="614" spans="1:11" ht="13.05" customHeight="1" x14ac:dyDescent="0.45">
      <c r="A614" s="94" t="s">
        <v>209</v>
      </c>
      <c r="B614" s="95"/>
      <c r="C614" s="99"/>
      <c r="D614" s="100"/>
      <c r="E614" s="100"/>
      <c r="F614" s="100"/>
      <c r="G614" s="101"/>
      <c r="H614" s="28">
        <v>89475</v>
      </c>
      <c r="I614" s="13">
        <f>$E$601</f>
        <v>0</v>
      </c>
      <c r="J614" s="17">
        <f t="shared" si="129"/>
        <v>0</v>
      </c>
      <c r="K614" s="25">
        <f t="shared" si="130"/>
        <v>0</v>
      </c>
    </row>
    <row r="615" spans="1:11" ht="13.05" customHeight="1" x14ac:dyDescent="0.45">
      <c r="A615" s="102" t="s">
        <v>210</v>
      </c>
      <c r="B615" s="103"/>
      <c r="C615" s="99"/>
      <c r="D615" s="100"/>
      <c r="E615" s="100"/>
      <c r="F615" s="100"/>
      <c r="G615" s="101"/>
      <c r="H615" s="28">
        <v>25581</v>
      </c>
      <c r="I615" s="13">
        <f>$E$602</f>
        <v>0</v>
      </c>
      <c r="J615" s="17">
        <f t="shared" si="129"/>
        <v>0</v>
      </c>
      <c r="K615" s="25">
        <f t="shared" si="130"/>
        <v>0</v>
      </c>
    </row>
    <row r="616" spans="1:11" ht="13.05" customHeight="1" thickBot="1" x14ac:dyDescent="0.5">
      <c r="A616" s="102" t="s">
        <v>198</v>
      </c>
      <c r="B616" s="103"/>
      <c r="C616" s="99"/>
      <c r="D616" s="100"/>
      <c r="E616" s="100"/>
      <c r="F616" s="100"/>
      <c r="G616" s="101"/>
      <c r="H616" s="29">
        <v>150201</v>
      </c>
      <c r="I616" s="13">
        <f>$E$603</f>
        <v>0</v>
      </c>
      <c r="J616" s="17">
        <f t="shared" si="129"/>
        <v>0</v>
      </c>
      <c r="K616" s="25">
        <f t="shared" si="130"/>
        <v>0</v>
      </c>
    </row>
    <row r="617" spans="1:11" ht="13.05" customHeight="1" thickTop="1" x14ac:dyDescent="0.45">
      <c r="A617" s="106" t="s">
        <v>45</v>
      </c>
      <c r="B617" s="107"/>
      <c r="C617" s="23">
        <f>C608</f>
        <v>122</v>
      </c>
      <c r="D617" s="10">
        <f>D608</f>
        <v>100</v>
      </c>
      <c r="E617" s="14">
        <f>$E$595</f>
        <v>0</v>
      </c>
      <c r="F617" s="40" t="s">
        <v>11</v>
      </c>
      <c r="G617" s="18">
        <f>INT(C617*(185-D617)/100*E617)*12</f>
        <v>0</v>
      </c>
      <c r="H617" s="123"/>
      <c r="I617" s="124"/>
      <c r="J617" s="125"/>
      <c r="K617" s="26">
        <f>G617</f>
        <v>0</v>
      </c>
    </row>
    <row r="618" spans="1:11" ht="13.05" customHeight="1" x14ac:dyDescent="0.45">
      <c r="A618" s="94" t="s">
        <v>199</v>
      </c>
      <c r="B618" s="104"/>
      <c r="C618" s="96"/>
      <c r="D618" s="97"/>
      <c r="E618" s="97"/>
      <c r="F618" s="97"/>
      <c r="G618" s="98"/>
      <c r="H618" s="28">
        <v>11109</v>
      </c>
      <c r="I618" s="11">
        <f>$E$596</f>
        <v>0</v>
      </c>
      <c r="J618" s="16">
        <f>INT(H618*I618)</f>
        <v>0</v>
      </c>
      <c r="K618" s="24">
        <f>J618</f>
        <v>0</v>
      </c>
    </row>
    <row r="619" spans="1:11" ht="13.05" customHeight="1" x14ac:dyDescent="0.45">
      <c r="A619" s="94" t="s">
        <v>211</v>
      </c>
      <c r="B619" s="104"/>
      <c r="C619" s="96"/>
      <c r="D619" s="97"/>
      <c r="E619" s="97"/>
      <c r="F619" s="97"/>
      <c r="G619" s="98"/>
      <c r="H619" s="28">
        <v>157769</v>
      </c>
      <c r="I619" s="11">
        <f>$E$597</f>
        <v>0</v>
      </c>
      <c r="J619" s="16">
        <f t="shared" ref="J619:J625" si="131">INT(H619*I619)</f>
        <v>0</v>
      </c>
      <c r="K619" s="24">
        <f t="shared" ref="K619:K625" si="132">J619</f>
        <v>0</v>
      </c>
    </row>
    <row r="620" spans="1:11" ht="13.05" customHeight="1" x14ac:dyDescent="0.45">
      <c r="A620" s="94" t="s">
        <v>212</v>
      </c>
      <c r="B620" s="104"/>
      <c r="C620" s="96"/>
      <c r="D620" s="97"/>
      <c r="E620" s="97"/>
      <c r="F620" s="97"/>
      <c r="G620" s="98"/>
      <c r="H620" s="28">
        <v>38205</v>
      </c>
      <c r="I620" s="11">
        <f>$E$598</f>
        <v>0</v>
      </c>
      <c r="J620" s="16">
        <f t="shared" si="131"/>
        <v>0</v>
      </c>
      <c r="K620" s="24">
        <f t="shared" si="132"/>
        <v>0</v>
      </c>
    </row>
    <row r="621" spans="1:11" ht="13.05" customHeight="1" x14ac:dyDescent="0.45">
      <c r="A621" s="94" t="s">
        <v>200</v>
      </c>
      <c r="B621" s="104"/>
      <c r="C621" s="96"/>
      <c r="D621" s="97"/>
      <c r="E621" s="97"/>
      <c r="F621" s="97"/>
      <c r="G621" s="98"/>
      <c r="H621" s="28">
        <v>200447</v>
      </c>
      <c r="I621" s="11">
        <f>$E$599</f>
        <v>0</v>
      </c>
      <c r="J621" s="16">
        <f t="shared" si="131"/>
        <v>0</v>
      </c>
      <c r="K621" s="24">
        <f t="shared" si="132"/>
        <v>0</v>
      </c>
    </row>
    <row r="622" spans="1:11" ht="13.05" customHeight="1" x14ac:dyDescent="0.45">
      <c r="A622" s="94" t="s">
        <v>201</v>
      </c>
      <c r="B622" s="104"/>
      <c r="C622" s="96"/>
      <c r="D622" s="97"/>
      <c r="E622" s="97"/>
      <c r="F622" s="97"/>
      <c r="G622" s="98"/>
      <c r="H622" s="28">
        <v>7342</v>
      </c>
      <c r="I622" s="11">
        <f>$E$600</f>
        <v>0</v>
      </c>
      <c r="J622" s="16">
        <f t="shared" si="131"/>
        <v>0</v>
      </c>
      <c r="K622" s="24">
        <f t="shared" si="132"/>
        <v>0</v>
      </c>
    </row>
    <row r="623" spans="1:11" ht="13.05" customHeight="1" x14ac:dyDescent="0.45">
      <c r="A623" s="94" t="s">
        <v>213</v>
      </c>
      <c r="B623" s="104"/>
      <c r="C623" s="99"/>
      <c r="D623" s="100"/>
      <c r="E623" s="100"/>
      <c r="F623" s="100"/>
      <c r="G623" s="101"/>
      <c r="H623" s="28">
        <v>91998</v>
      </c>
      <c r="I623" s="13">
        <f>$E$601</f>
        <v>0</v>
      </c>
      <c r="J623" s="17">
        <f t="shared" si="131"/>
        <v>0</v>
      </c>
      <c r="K623" s="25">
        <f t="shared" si="132"/>
        <v>0</v>
      </c>
    </row>
    <row r="624" spans="1:11" ht="13.05" customHeight="1" x14ac:dyDescent="0.45">
      <c r="A624" s="102" t="s">
        <v>214</v>
      </c>
      <c r="B624" s="105"/>
      <c r="C624" s="99"/>
      <c r="D624" s="100"/>
      <c r="E624" s="100"/>
      <c r="F624" s="100"/>
      <c r="G624" s="101"/>
      <c r="H624" s="28">
        <v>25340</v>
      </c>
      <c r="I624" s="13">
        <f>$E$602</f>
        <v>0</v>
      </c>
      <c r="J624" s="17">
        <f t="shared" si="131"/>
        <v>0</v>
      </c>
      <c r="K624" s="25">
        <f t="shared" si="132"/>
        <v>0</v>
      </c>
    </row>
    <row r="625" spans="1:11" ht="13.05" customHeight="1" thickBot="1" x14ac:dyDescent="0.5">
      <c r="A625" s="74" t="s">
        <v>202</v>
      </c>
      <c r="B625" s="75"/>
      <c r="C625" s="112"/>
      <c r="D625" s="113"/>
      <c r="E625" s="113"/>
      <c r="F625" s="113"/>
      <c r="G625" s="114"/>
      <c r="H625" s="30">
        <v>153122</v>
      </c>
      <c r="I625" s="19">
        <f>$E$603</f>
        <v>0</v>
      </c>
      <c r="J625" s="20">
        <f t="shared" si="131"/>
        <v>0</v>
      </c>
      <c r="K625" s="27">
        <f t="shared" si="132"/>
        <v>0</v>
      </c>
    </row>
    <row r="626" spans="1:11" ht="13.05" customHeight="1" thickTop="1" thickBot="1" x14ac:dyDescent="0.5">
      <c r="J626" s="12" t="s">
        <v>50</v>
      </c>
      <c r="K626" s="38">
        <f>SUM(K608:K625)</f>
        <v>0</v>
      </c>
    </row>
    <row r="627" spans="1:11" ht="13.05" customHeight="1" thickTop="1" thickBot="1" x14ac:dyDescent="0.5">
      <c r="J627" s="12" t="s">
        <v>51</v>
      </c>
      <c r="K627" s="38">
        <f>K626-K628</f>
        <v>0</v>
      </c>
    </row>
    <row r="628" spans="1:11" ht="13.05" customHeight="1" thickTop="1" thickBot="1" x14ac:dyDescent="0.5">
      <c r="J628" s="12" t="s">
        <v>34</v>
      </c>
      <c r="K628" s="38">
        <f>ROUNDUP(K626/1.1,0)</f>
        <v>0</v>
      </c>
    </row>
    <row r="629" spans="1:11" ht="13.05" customHeight="1" thickTop="1" thickBot="1" x14ac:dyDescent="0.5"/>
    <row r="630" spans="1:11" ht="13.05" customHeight="1" thickTop="1" x14ac:dyDescent="0.45">
      <c r="A630" s="15" t="s">
        <v>0</v>
      </c>
      <c r="B630" s="21" t="s">
        <v>1</v>
      </c>
      <c r="C630" s="109" t="s">
        <v>17</v>
      </c>
      <c r="D630" s="110"/>
      <c r="E630" s="110"/>
      <c r="F630" s="110"/>
      <c r="G630" s="111"/>
      <c r="H630" s="109" t="s">
        <v>34</v>
      </c>
      <c r="I630" s="110"/>
      <c r="J630" s="111"/>
      <c r="K630" s="76" t="s">
        <v>39</v>
      </c>
    </row>
    <row r="631" spans="1:11" ht="13.05" customHeight="1" x14ac:dyDescent="0.45">
      <c r="A631" s="79">
        <v>56</v>
      </c>
      <c r="B631" s="81" t="s">
        <v>72</v>
      </c>
      <c r="C631" s="22" t="s">
        <v>26</v>
      </c>
      <c r="D631" s="6" t="s">
        <v>27</v>
      </c>
      <c r="E631" s="83" t="s">
        <v>28</v>
      </c>
      <c r="F631" s="83"/>
      <c r="G631" s="84" t="s">
        <v>29</v>
      </c>
      <c r="H631" s="22" t="s">
        <v>36</v>
      </c>
      <c r="I631" s="86" t="s">
        <v>38</v>
      </c>
      <c r="J631" s="84" t="s">
        <v>35</v>
      </c>
      <c r="K631" s="77"/>
    </row>
    <row r="632" spans="1:11" ht="13.05" customHeight="1" thickBot="1" x14ac:dyDescent="0.5">
      <c r="A632" s="80"/>
      <c r="B632" s="82"/>
      <c r="C632" s="36" t="s">
        <v>30</v>
      </c>
      <c r="D632" s="37" t="s">
        <v>31</v>
      </c>
      <c r="E632" s="37" t="s">
        <v>32</v>
      </c>
      <c r="F632" s="37" t="s">
        <v>33</v>
      </c>
      <c r="G632" s="85"/>
      <c r="H632" s="36" t="s">
        <v>37</v>
      </c>
      <c r="I632" s="87"/>
      <c r="J632" s="88"/>
      <c r="K632" s="78"/>
    </row>
    <row r="633" spans="1:11" ht="13.05" customHeight="1" thickTop="1" x14ac:dyDescent="0.45">
      <c r="A633" s="89" t="s">
        <v>40</v>
      </c>
      <c r="B633" s="90"/>
      <c r="C633" s="31">
        <v>350</v>
      </c>
      <c r="D633" s="32">
        <v>100</v>
      </c>
      <c r="E633" s="33">
        <f>$E$595</f>
        <v>0</v>
      </c>
      <c r="F633" s="39" t="s">
        <v>12</v>
      </c>
      <c r="G633" s="34">
        <f>INT(C633*(185-D633)/100*E633)*12</f>
        <v>0</v>
      </c>
      <c r="H633" s="91"/>
      <c r="I633" s="92"/>
      <c r="J633" s="93"/>
      <c r="K633" s="35">
        <f>G633</f>
        <v>0</v>
      </c>
    </row>
    <row r="634" spans="1:11" ht="13.05" customHeight="1" x14ac:dyDescent="0.45">
      <c r="A634" s="94" t="s">
        <v>195</v>
      </c>
      <c r="B634" s="95"/>
      <c r="C634" s="96"/>
      <c r="D634" s="97"/>
      <c r="E634" s="97"/>
      <c r="F634" s="97"/>
      <c r="G634" s="98"/>
      <c r="H634" s="28">
        <v>43336</v>
      </c>
      <c r="I634" s="11">
        <f>$E$596</f>
        <v>0</v>
      </c>
      <c r="J634" s="16">
        <f t="shared" ref="J634:J641" si="133">INT(H634*I634)</f>
        <v>0</v>
      </c>
      <c r="K634" s="24">
        <f>J634</f>
        <v>0</v>
      </c>
    </row>
    <row r="635" spans="1:11" ht="13.05" customHeight="1" x14ac:dyDescent="0.45">
      <c r="A635" s="94" t="s">
        <v>207</v>
      </c>
      <c r="B635" s="95"/>
      <c r="C635" s="96"/>
      <c r="D635" s="97"/>
      <c r="E635" s="97"/>
      <c r="F635" s="97"/>
      <c r="G635" s="98"/>
      <c r="H635" s="28">
        <v>584965</v>
      </c>
      <c r="I635" s="11">
        <f>$E$597</f>
        <v>0</v>
      </c>
      <c r="J635" s="16">
        <f t="shared" si="133"/>
        <v>0</v>
      </c>
      <c r="K635" s="24">
        <f t="shared" ref="K635:K641" si="134">J635</f>
        <v>0</v>
      </c>
    </row>
    <row r="636" spans="1:11" ht="13.05" customHeight="1" x14ac:dyDescent="0.45">
      <c r="A636" s="94" t="s">
        <v>208</v>
      </c>
      <c r="B636" s="95"/>
      <c r="C636" s="96"/>
      <c r="D636" s="97"/>
      <c r="E636" s="97"/>
      <c r="F636" s="97"/>
      <c r="G636" s="98"/>
      <c r="H636" s="28">
        <v>152014</v>
      </c>
      <c r="I636" s="11">
        <f>$E$598</f>
        <v>0</v>
      </c>
      <c r="J636" s="16">
        <f t="shared" si="133"/>
        <v>0</v>
      </c>
      <c r="K636" s="24">
        <f t="shared" si="134"/>
        <v>0</v>
      </c>
    </row>
    <row r="637" spans="1:11" ht="13.05" customHeight="1" x14ac:dyDescent="0.45">
      <c r="A637" s="94" t="s">
        <v>196</v>
      </c>
      <c r="B637" s="95"/>
      <c r="C637" s="96"/>
      <c r="D637" s="97"/>
      <c r="E637" s="97"/>
      <c r="F637" s="97"/>
      <c r="G637" s="98"/>
      <c r="H637" s="28">
        <v>336601</v>
      </c>
      <c r="I637" s="11">
        <f>$E$599</f>
        <v>0</v>
      </c>
      <c r="J637" s="16">
        <f t="shared" si="133"/>
        <v>0</v>
      </c>
      <c r="K637" s="24">
        <f t="shared" si="134"/>
        <v>0</v>
      </c>
    </row>
    <row r="638" spans="1:11" ht="13.05" customHeight="1" x14ac:dyDescent="0.45">
      <c r="A638" s="94" t="s">
        <v>197</v>
      </c>
      <c r="B638" s="95"/>
      <c r="C638" s="96"/>
      <c r="D638" s="97"/>
      <c r="E638" s="97"/>
      <c r="F638" s="97"/>
      <c r="G638" s="98"/>
      <c r="H638" s="28">
        <v>22127</v>
      </c>
      <c r="I638" s="11">
        <f>$E$600</f>
        <v>0</v>
      </c>
      <c r="J638" s="16">
        <f t="shared" si="133"/>
        <v>0</v>
      </c>
      <c r="K638" s="24">
        <f t="shared" si="134"/>
        <v>0</v>
      </c>
    </row>
    <row r="639" spans="1:11" ht="13.05" customHeight="1" x14ac:dyDescent="0.45">
      <c r="A639" s="94" t="s">
        <v>209</v>
      </c>
      <c r="B639" s="95"/>
      <c r="C639" s="99"/>
      <c r="D639" s="100"/>
      <c r="E639" s="100"/>
      <c r="F639" s="100"/>
      <c r="G639" s="101"/>
      <c r="H639" s="28">
        <v>241524</v>
      </c>
      <c r="I639" s="13">
        <f>$E$601</f>
        <v>0</v>
      </c>
      <c r="J639" s="17">
        <f t="shared" si="133"/>
        <v>0</v>
      </c>
      <c r="K639" s="25">
        <f t="shared" si="134"/>
        <v>0</v>
      </c>
    </row>
    <row r="640" spans="1:11" ht="13.05" customHeight="1" x14ac:dyDescent="0.45">
      <c r="A640" s="102" t="s">
        <v>210</v>
      </c>
      <c r="B640" s="103"/>
      <c r="C640" s="99"/>
      <c r="D640" s="100"/>
      <c r="E640" s="100"/>
      <c r="F640" s="100"/>
      <c r="G640" s="101"/>
      <c r="H640" s="28">
        <v>77486</v>
      </c>
      <c r="I640" s="13">
        <f>$E$602</f>
        <v>0</v>
      </c>
      <c r="J640" s="17">
        <f t="shared" si="133"/>
        <v>0</v>
      </c>
      <c r="K640" s="25">
        <f t="shared" si="134"/>
        <v>0</v>
      </c>
    </row>
    <row r="641" spans="1:11" ht="13.05" customHeight="1" thickBot="1" x14ac:dyDescent="0.5">
      <c r="A641" s="102" t="s">
        <v>198</v>
      </c>
      <c r="B641" s="103"/>
      <c r="C641" s="99"/>
      <c r="D641" s="100"/>
      <c r="E641" s="100"/>
      <c r="F641" s="100"/>
      <c r="G641" s="101"/>
      <c r="H641" s="29">
        <v>391805</v>
      </c>
      <c r="I641" s="13">
        <f>$E$603</f>
        <v>0</v>
      </c>
      <c r="J641" s="17">
        <f t="shared" si="133"/>
        <v>0</v>
      </c>
      <c r="K641" s="25">
        <f t="shared" si="134"/>
        <v>0</v>
      </c>
    </row>
    <row r="642" spans="1:11" ht="13.05" customHeight="1" thickTop="1" x14ac:dyDescent="0.45">
      <c r="A642" s="106" t="s">
        <v>45</v>
      </c>
      <c r="B642" s="107"/>
      <c r="C642" s="23">
        <f>C633</f>
        <v>350</v>
      </c>
      <c r="D642" s="10">
        <f>D633</f>
        <v>100</v>
      </c>
      <c r="E642" s="14">
        <f>$E$595</f>
        <v>0</v>
      </c>
      <c r="F642" s="40" t="s">
        <v>11</v>
      </c>
      <c r="G642" s="18">
        <f>INT(C642*(185-D642)/100*E642)*12</f>
        <v>0</v>
      </c>
      <c r="H642" s="123"/>
      <c r="I642" s="124"/>
      <c r="J642" s="125"/>
      <c r="K642" s="26">
        <f>G642</f>
        <v>0</v>
      </c>
    </row>
    <row r="643" spans="1:11" ht="13.05" customHeight="1" x14ac:dyDescent="0.45">
      <c r="A643" s="94" t="s">
        <v>199</v>
      </c>
      <c r="B643" s="104"/>
      <c r="C643" s="96"/>
      <c r="D643" s="97"/>
      <c r="E643" s="97"/>
      <c r="F643" s="97"/>
      <c r="G643" s="98"/>
      <c r="H643" s="28">
        <v>43568</v>
      </c>
      <c r="I643" s="11">
        <f>$E$596</f>
        <v>0</v>
      </c>
      <c r="J643" s="16">
        <f>INT(H643*I643)</f>
        <v>0</v>
      </c>
      <c r="K643" s="24">
        <f>J643</f>
        <v>0</v>
      </c>
    </row>
    <row r="644" spans="1:11" ht="13.05" customHeight="1" x14ac:dyDescent="0.45">
      <c r="A644" s="94" t="s">
        <v>211</v>
      </c>
      <c r="B644" s="104"/>
      <c r="C644" s="96"/>
      <c r="D644" s="97"/>
      <c r="E644" s="97"/>
      <c r="F644" s="97"/>
      <c r="G644" s="98"/>
      <c r="H644" s="28">
        <v>578470</v>
      </c>
      <c r="I644" s="11">
        <f>$E$597</f>
        <v>0</v>
      </c>
      <c r="J644" s="16">
        <f t="shared" ref="J644:J650" si="135">INT(H644*I644)</f>
        <v>0</v>
      </c>
      <c r="K644" s="24">
        <f t="shared" ref="K644:K650" si="136">J644</f>
        <v>0</v>
      </c>
    </row>
    <row r="645" spans="1:11" ht="13.05" customHeight="1" x14ac:dyDescent="0.45">
      <c r="A645" s="94" t="s">
        <v>212</v>
      </c>
      <c r="B645" s="104"/>
      <c r="C645" s="96"/>
      <c r="D645" s="97"/>
      <c r="E645" s="97"/>
      <c r="F645" s="97"/>
      <c r="G645" s="98"/>
      <c r="H645" s="28">
        <v>152832</v>
      </c>
      <c r="I645" s="11">
        <f>$E$598</f>
        <v>0</v>
      </c>
      <c r="J645" s="16">
        <f t="shared" si="135"/>
        <v>0</v>
      </c>
      <c r="K645" s="24">
        <f t="shared" si="136"/>
        <v>0</v>
      </c>
    </row>
    <row r="646" spans="1:11" ht="13.05" customHeight="1" x14ac:dyDescent="0.45">
      <c r="A646" s="94" t="s">
        <v>200</v>
      </c>
      <c r="B646" s="104"/>
      <c r="C646" s="96"/>
      <c r="D646" s="97"/>
      <c r="E646" s="97"/>
      <c r="F646" s="97"/>
      <c r="G646" s="98"/>
      <c r="H646" s="28">
        <v>329635</v>
      </c>
      <c r="I646" s="11">
        <f>$E$599</f>
        <v>0</v>
      </c>
      <c r="J646" s="16">
        <f t="shared" si="135"/>
        <v>0</v>
      </c>
      <c r="K646" s="24">
        <f t="shared" si="136"/>
        <v>0</v>
      </c>
    </row>
    <row r="647" spans="1:11" ht="13.05" customHeight="1" x14ac:dyDescent="0.45">
      <c r="A647" s="94" t="s">
        <v>201</v>
      </c>
      <c r="B647" s="104"/>
      <c r="C647" s="96"/>
      <c r="D647" s="97"/>
      <c r="E647" s="97"/>
      <c r="F647" s="97"/>
      <c r="G647" s="98"/>
      <c r="H647" s="28">
        <v>21895</v>
      </c>
      <c r="I647" s="11">
        <f>$E$600</f>
        <v>0</v>
      </c>
      <c r="J647" s="16">
        <f t="shared" si="135"/>
        <v>0</v>
      </c>
      <c r="K647" s="24">
        <f t="shared" si="136"/>
        <v>0</v>
      </c>
    </row>
    <row r="648" spans="1:11" ht="13.05" customHeight="1" x14ac:dyDescent="0.45">
      <c r="A648" s="94" t="s">
        <v>213</v>
      </c>
      <c r="B648" s="104"/>
      <c r="C648" s="99"/>
      <c r="D648" s="100"/>
      <c r="E648" s="100"/>
      <c r="F648" s="100"/>
      <c r="G648" s="101"/>
      <c r="H648" s="28">
        <v>248019</v>
      </c>
      <c r="I648" s="13">
        <f>$E$601</f>
        <v>0</v>
      </c>
      <c r="J648" s="17">
        <f t="shared" si="135"/>
        <v>0</v>
      </c>
      <c r="K648" s="25">
        <f t="shared" si="136"/>
        <v>0</v>
      </c>
    </row>
    <row r="649" spans="1:11" ht="13.05" customHeight="1" x14ac:dyDescent="0.45">
      <c r="A649" s="102" t="s">
        <v>214</v>
      </c>
      <c r="B649" s="105"/>
      <c r="C649" s="99"/>
      <c r="D649" s="100"/>
      <c r="E649" s="100"/>
      <c r="F649" s="100"/>
      <c r="G649" s="101"/>
      <c r="H649" s="28">
        <v>76668</v>
      </c>
      <c r="I649" s="13">
        <f>$E$602</f>
        <v>0</v>
      </c>
      <c r="J649" s="17">
        <f t="shared" si="135"/>
        <v>0</v>
      </c>
      <c r="K649" s="25">
        <f t="shared" si="136"/>
        <v>0</v>
      </c>
    </row>
    <row r="650" spans="1:11" ht="13.05" customHeight="1" thickBot="1" x14ac:dyDescent="0.5">
      <c r="A650" s="74" t="s">
        <v>202</v>
      </c>
      <c r="B650" s="75"/>
      <c r="C650" s="112"/>
      <c r="D650" s="113"/>
      <c r="E650" s="113"/>
      <c r="F650" s="113"/>
      <c r="G650" s="114"/>
      <c r="H650" s="30">
        <v>398771</v>
      </c>
      <c r="I650" s="19">
        <f>$E$603</f>
        <v>0</v>
      </c>
      <c r="J650" s="20">
        <f t="shared" si="135"/>
        <v>0</v>
      </c>
      <c r="K650" s="27">
        <f t="shared" si="136"/>
        <v>0</v>
      </c>
    </row>
    <row r="651" spans="1:11" ht="13.05" customHeight="1" thickTop="1" thickBot="1" x14ac:dyDescent="0.5">
      <c r="J651" s="12" t="s">
        <v>50</v>
      </c>
      <c r="K651" s="38">
        <f>SUM(K633:K650)</f>
        <v>0</v>
      </c>
    </row>
    <row r="652" spans="1:11" ht="13.05" customHeight="1" thickTop="1" thickBot="1" x14ac:dyDescent="0.5">
      <c r="J652" s="12" t="s">
        <v>51</v>
      </c>
      <c r="K652" s="38">
        <f>K651-K653</f>
        <v>0</v>
      </c>
    </row>
    <row r="653" spans="1:11" ht="13.05" customHeight="1" thickTop="1" thickBot="1" x14ac:dyDescent="0.5">
      <c r="J653" s="12" t="s">
        <v>34</v>
      </c>
      <c r="K653" s="38">
        <f>ROUNDUP(K651/1.1,0)</f>
        <v>0</v>
      </c>
    </row>
    <row r="654" spans="1:11" ht="13.05" customHeight="1" thickTop="1" thickBot="1" x14ac:dyDescent="0.5"/>
    <row r="655" spans="1:11" ht="13.05" customHeight="1" thickTop="1" x14ac:dyDescent="0.45">
      <c r="A655" s="15" t="s">
        <v>0</v>
      </c>
      <c r="B655" s="21" t="s">
        <v>1</v>
      </c>
      <c r="C655" s="109" t="s">
        <v>17</v>
      </c>
      <c r="D655" s="110"/>
      <c r="E655" s="110"/>
      <c r="F655" s="110"/>
      <c r="G655" s="111"/>
      <c r="H655" s="109" t="s">
        <v>34</v>
      </c>
      <c r="I655" s="110"/>
      <c r="J655" s="111"/>
      <c r="K655" s="76" t="s">
        <v>39</v>
      </c>
    </row>
    <row r="656" spans="1:11" ht="13.05" customHeight="1" x14ac:dyDescent="0.45">
      <c r="A656" s="79">
        <v>60</v>
      </c>
      <c r="B656" s="81" t="s">
        <v>15</v>
      </c>
      <c r="C656" s="22" t="s">
        <v>26</v>
      </c>
      <c r="D656" s="6" t="s">
        <v>27</v>
      </c>
      <c r="E656" s="83" t="s">
        <v>28</v>
      </c>
      <c r="F656" s="83"/>
      <c r="G656" s="84" t="s">
        <v>29</v>
      </c>
      <c r="H656" s="22" t="s">
        <v>36</v>
      </c>
      <c r="I656" s="86" t="s">
        <v>38</v>
      </c>
      <c r="J656" s="84" t="s">
        <v>35</v>
      </c>
      <c r="K656" s="77"/>
    </row>
    <row r="657" spans="1:11" ht="13.05" customHeight="1" thickBot="1" x14ac:dyDescent="0.5">
      <c r="A657" s="80"/>
      <c r="B657" s="82"/>
      <c r="C657" s="36" t="s">
        <v>30</v>
      </c>
      <c r="D657" s="37" t="s">
        <v>31</v>
      </c>
      <c r="E657" s="37" t="s">
        <v>32</v>
      </c>
      <c r="F657" s="37" t="s">
        <v>33</v>
      </c>
      <c r="G657" s="85"/>
      <c r="H657" s="36" t="s">
        <v>37</v>
      </c>
      <c r="I657" s="87"/>
      <c r="J657" s="88"/>
      <c r="K657" s="78"/>
    </row>
    <row r="658" spans="1:11" ht="13.05" customHeight="1" thickTop="1" x14ac:dyDescent="0.45">
      <c r="A658" s="147" t="s">
        <v>40</v>
      </c>
      <c r="B658" s="148"/>
      <c r="C658" s="31">
        <v>136</v>
      </c>
      <c r="D658" s="32">
        <v>100</v>
      </c>
      <c r="E658" s="33">
        <f>$E$595</f>
        <v>0</v>
      </c>
      <c r="F658" s="39" t="s">
        <v>12</v>
      </c>
      <c r="G658" s="34">
        <f>INT(C658*(185-D658)/100*E658)*12</f>
        <v>0</v>
      </c>
      <c r="H658" s="91"/>
      <c r="I658" s="92"/>
      <c r="J658" s="93"/>
      <c r="K658" s="35">
        <f>G658</f>
        <v>0</v>
      </c>
    </row>
    <row r="659" spans="1:11" ht="13.05" customHeight="1" x14ac:dyDescent="0.45">
      <c r="A659" s="94" t="s">
        <v>195</v>
      </c>
      <c r="B659" s="104"/>
      <c r="C659" s="96"/>
      <c r="D659" s="97"/>
      <c r="E659" s="97"/>
      <c r="F659" s="97"/>
      <c r="G659" s="98"/>
      <c r="H659" s="28">
        <v>15619</v>
      </c>
      <c r="I659" s="11">
        <f>$E$596</f>
        <v>0</v>
      </c>
      <c r="J659" s="16">
        <f t="shared" ref="J659:J662" si="137">INT(H659*I659)</f>
        <v>0</v>
      </c>
      <c r="K659" s="24">
        <f>J659</f>
        <v>0</v>
      </c>
    </row>
    <row r="660" spans="1:11" ht="13.05" customHeight="1" x14ac:dyDescent="0.45">
      <c r="A660" s="94" t="s">
        <v>207</v>
      </c>
      <c r="B660" s="104"/>
      <c r="C660" s="96"/>
      <c r="D660" s="97"/>
      <c r="E660" s="97"/>
      <c r="F660" s="97"/>
      <c r="G660" s="98"/>
      <c r="H660" s="28">
        <v>192021</v>
      </c>
      <c r="I660" s="11">
        <f>$E$597</f>
        <v>0</v>
      </c>
      <c r="J660" s="16">
        <f t="shared" si="137"/>
        <v>0</v>
      </c>
      <c r="K660" s="24">
        <f t="shared" ref="K660:K662" si="138">J660</f>
        <v>0</v>
      </c>
    </row>
    <row r="661" spans="1:11" ht="13.05" customHeight="1" x14ac:dyDescent="0.45">
      <c r="A661" s="94" t="s">
        <v>208</v>
      </c>
      <c r="B661" s="104"/>
      <c r="C661" s="96"/>
      <c r="D661" s="97"/>
      <c r="E661" s="97"/>
      <c r="F661" s="97"/>
      <c r="G661" s="98"/>
      <c r="H661" s="28">
        <v>55961</v>
      </c>
      <c r="I661" s="11">
        <f>$E$598</f>
        <v>0</v>
      </c>
      <c r="J661" s="16">
        <f t="shared" si="137"/>
        <v>0</v>
      </c>
      <c r="K661" s="24">
        <f t="shared" si="138"/>
        <v>0</v>
      </c>
    </row>
    <row r="662" spans="1:11" ht="13.05" customHeight="1" thickBot="1" x14ac:dyDescent="0.5">
      <c r="A662" s="94" t="s">
        <v>196</v>
      </c>
      <c r="B662" s="104"/>
      <c r="C662" s="96"/>
      <c r="D662" s="97"/>
      <c r="E662" s="97"/>
      <c r="F662" s="97"/>
      <c r="G662" s="98"/>
      <c r="H662" s="28">
        <v>255847</v>
      </c>
      <c r="I662" s="11">
        <f>$E$599</f>
        <v>0</v>
      </c>
      <c r="J662" s="16">
        <f t="shared" si="137"/>
        <v>0</v>
      </c>
      <c r="K662" s="24">
        <f t="shared" si="138"/>
        <v>0</v>
      </c>
    </row>
    <row r="663" spans="1:11" ht="13.05" customHeight="1" thickTop="1" x14ac:dyDescent="0.45">
      <c r="A663" s="106" t="s">
        <v>45</v>
      </c>
      <c r="B663" s="146"/>
      <c r="C663" s="23">
        <f>C658</f>
        <v>136</v>
      </c>
      <c r="D663" s="10">
        <f>D658</f>
        <v>100</v>
      </c>
      <c r="E663" s="14">
        <f>$E$595</f>
        <v>0</v>
      </c>
      <c r="F663" s="40" t="s">
        <v>11</v>
      </c>
      <c r="G663" s="18">
        <f>INT(C663*(185-D663)/100*E663)*12</f>
        <v>0</v>
      </c>
      <c r="H663" s="123"/>
      <c r="I663" s="124"/>
      <c r="J663" s="125"/>
      <c r="K663" s="26">
        <f>G663</f>
        <v>0</v>
      </c>
    </row>
    <row r="664" spans="1:11" ht="13.05" customHeight="1" x14ac:dyDescent="0.45">
      <c r="A664" s="94" t="s">
        <v>199</v>
      </c>
      <c r="B664" s="104"/>
      <c r="C664" s="96"/>
      <c r="D664" s="97"/>
      <c r="E664" s="97"/>
      <c r="F664" s="97"/>
      <c r="G664" s="98"/>
      <c r="H664" s="28">
        <v>15619</v>
      </c>
      <c r="I664" s="11">
        <f>$E$596</f>
        <v>0</v>
      </c>
      <c r="J664" s="16">
        <f>INT(H664*I664)</f>
        <v>0</v>
      </c>
      <c r="K664" s="24">
        <f>J664</f>
        <v>0</v>
      </c>
    </row>
    <row r="665" spans="1:11" ht="13.05" customHeight="1" x14ac:dyDescent="0.45">
      <c r="A665" s="94" t="s">
        <v>211</v>
      </c>
      <c r="B665" s="104"/>
      <c r="C665" s="99"/>
      <c r="D665" s="100"/>
      <c r="E665" s="100"/>
      <c r="F665" s="100"/>
      <c r="G665" s="101"/>
      <c r="H665" s="28">
        <v>192021</v>
      </c>
      <c r="I665" s="13">
        <f>$E$597</f>
        <v>0</v>
      </c>
      <c r="J665" s="17">
        <f t="shared" ref="J665:J667" si="139">INT(H665*I665)</f>
        <v>0</v>
      </c>
      <c r="K665" s="25">
        <f t="shared" ref="K665:K667" si="140">J665</f>
        <v>0</v>
      </c>
    </row>
    <row r="666" spans="1:11" ht="13.05" customHeight="1" x14ac:dyDescent="0.45">
      <c r="A666" s="94" t="s">
        <v>212</v>
      </c>
      <c r="B666" s="104"/>
      <c r="C666" s="99"/>
      <c r="D666" s="100"/>
      <c r="E666" s="100"/>
      <c r="F666" s="100"/>
      <c r="G666" s="101"/>
      <c r="H666" s="28">
        <v>55961</v>
      </c>
      <c r="I666" s="13">
        <f>$E$598</f>
        <v>0</v>
      </c>
      <c r="J666" s="17">
        <f t="shared" si="139"/>
        <v>0</v>
      </c>
      <c r="K666" s="25">
        <f t="shared" si="140"/>
        <v>0</v>
      </c>
    </row>
    <row r="667" spans="1:11" ht="13.05" customHeight="1" thickBot="1" x14ac:dyDescent="0.5">
      <c r="A667" s="74" t="s">
        <v>200</v>
      </c>
      <c r="B667" s="75"/>
      <c r="C667" s="112"/>
      <c r="D667" s="113"/>
      <c r="E667" s="113"/>
      <c r="F667" s="113"/>
      <c r="G667" s="114"/>
      <c r="H667" s="30">
        <v>255847</v>
      </c>
      <c r="I667" s="19">
        <f>$E$599</f>
        <v>0</v>
      </c>
      <c r="J667" s="20">
        <f t="shared" si="139"/>
        <v>0</v>
      </c>
      <c r="K667" s="27">
        <f t="shared" si="140"/>
        <v>0</v>
      </c>
    </row>
    <row r="668" spans="1:11" ht="13.05" customHeight="1" thickTop="1" thickBot="1" x14ac:dyDescent="0.5">
      <c r="J668" s="12" t="s">
        <v>50</v>
      </c>
      <c r="K668" s="42">
        <f>SUM(K658:K667)</f>
        <v>0</v>
      </c>
    </row>
    <row r="669" spans="1:11" ht="13.05" customHeight="1" thickTop="1" thickBot="1" x14ac:dyDescent="0.5">
      <c r="J669" s="12" t="s">
        <v>51</v>
      </c>
      <c r="K669" s="38">
        <f>K668-K670</f>
        <v>0</v>
      </c>
    </row>
    <row r="670" spans="1:11" ht="13.05" customHeight="1" thickTop="1" thickBot="1" x14ac:dyDescent="0.5">
      <c r="J670" s="12" t="s">
        <v>34</v>
      </c>
      <c r="K670" s="38">
        <f>ROUNDUP(K668/1.1,0)</f>
        <v>0</v>
      </c>
    </row>
    <row r="671" spans="1:11" ht="13.05" customHeight="1" thickTop="1" thickBot="1" x14ac:dyDescent="0.5"/>
    <row r="672" spans="1:11" ht="13.05" customHeight="1" thickTop="1" x14ac:dyDescent="0.45">
      <c r="A672" s="15" t="s">
        <v>0</v>
      </c>
      <c r="B672" s="21" t="s">
        <v>1</v>
      </c>
      <c r="C672" s="109" t="s">
        <v>17</v>
      </c>
      <c r="D672" s="110"/>
      <c r="E672" s="110"/>
      <c r="F672" s="110"/>
      <c r="G672" s="111"/>
      <c r="H672" s="109" t="s">
        <v>34</v>
      </c>
      <c r="I672" s="110"/>
      <c r="J672" s="111"/>
      <c r="K672" s="76" t="s">
        <v>39</v>
      </c>
    </row>
    <row r="673" spans="1:11" ht="13.05" customHeight="1" x14ac:dyDescent="0.45">
      <c r="A673" s="79">
        <v>66</v>
      </c>
      <c r="B673" s="81" t="s">
        <v>218</v>
      </c>
      <c r="C673" s="22" t="s">
        <v>26</v>
      </c>
      <c r="D673" s="61" t="s">
        <v>27</v>
      </c>
      <c r="E673" s="83" t="s">
        <v>28</v>
      </c>
      <c r="F673" s="83"/>
      <c r="G673" s="84" t="s">
        <v>29</v>
      </c>
      <c r="H673" s="22" t="s">
        <v>36</v>
      </c>
      <c r="I673" s="86" t="s">
        <v>38</v>
      </c>
      <c r="J673" s="84" t="s">
        <v>35</v>
      </c>
      <c r="K673" s="77"/>
    </row>
    <row r="674" spans="1:11" ht="13.05" customHeight="1" thickBot="1" x14ac:dyDescent="0.5">
      <c r="A674" s="80"/>
      <c r="B674" s="82"/>
      <c r="C674" s="36" t="s">
        <v>30</v>
      </c>
      <c r="D674" s="62" t="s">
        <v>31</v>
      </c>
      <c r="E674" s="62" t="s">
        <v>32</v>
      </c>
      <c r="F674" s="62" t="s">
        <v>33</v>
      </c>
      <c r="G674" s="85"/>
      <c r="H674" s="36" t="s">
        <v>37</v>
      </c>
      <c r="I674" s="87"/>
      <c r="J674" s="88"/>
      <c r="K674" s="78"/>
    </row>
    <row r="675" spans="1:11" ht="13.05" customHeight="1" thickTop="1" x14ac:dyDescent="0.45">
      <c r="A675" s="89" t="s">
        <v>40</v>
      </c>
      <c r="B675" s="90"/>
      <c r="C675" s="31">
        <v>47</v>
      </c>
      <c r="D675" s="32">
        <v>100</v>
      </c>
      <c r="E675" s="33">
        <f>$E$595</f>
        <v>0</v>
      </c>
      <c r="F675" s="39" t="s">
        <v>12</v>
      </c>
      <c r="G675" s="34">
        <f>INT(C675*(185-D675)/100*E675)*12</f>
        <v>0</v>
      </c>
      <c r="H675" s="91"/>
      <c r="I675" s="92"/>
      <c r="J675" s="93"/>
      <c r="K675" s="35">
        <f>G675</f>
        <v>0</v>
      </c>
    </row>
    <row r="676" spans="1:11" ht="13.05" customHeight="1" x14ac:dyDescent="0.45">
      <c r="A676" s="94" t="s">
        <v>195</v>
      </c>
      <c r="B676" s="95"/>
      <c r="C676" s="96"/>
      <c r="D676" s="97"/>
      <c r="E676" s="97"/>
      <c r="F676" s="97"/>
      <c r="G676" s="98"/>
      <c r="H676" s="28">
        <v>4777</v>
      </c>
      <c r="I676" s="11">
        <f>$E$596</f>
        <v>0</v>
      </c>
      <c r="J676" s="16">
        <f t="shared" ref="J676:J683" si="141">INT(H676*I676)</f>
        <v>0</v>
      </c>
      <c r="K676" s="24">
        <f>J676</f>
        <v>0</v>
      </c>
    </row>
    <row r="677" spans="1:11" ht="13.05" customHeight="1" x14ac:dyDescent="0.45">
      <c r="A677" s="94" t="s">
        <v>207</v>
      </c>
      <c r="B677" s="95"/>
      <c r="C677" s="96"/>
      <c r="D677" s="97"/>
      <c r="E677" s="97"/>
      <c r="F677" s="97"/>
      <c r="G677" s="98"/>
      <c r="H677" s="28">
        <v>57341</v>
      </c>
      <c r="I677" s="11">
        <f>$E$597</f>
        <v>0</v>
      </c>
      <c r="J677" s="16">
        <f t="shared" si="141"/>
        <v>0</v>
      </c>
      <c r="K677" s="24">
        <f t="shared" ref="K677:K683" si="142">J677</f>
        <v>0</v>
      </c>
    </row>
    <row r="678" spans="1:11" ht="13.05" customHeight="1" x14ac:dyDescent="0.45">
      <c r="A678" s="94" t="s">
        <v>208</v>
      </c>
      <c r="B678" s="95"/>
      <c r="C678" s="96"/>
      <c r="D678" s="97"/>
      <c r="E678" s="97"/>
      <c r="F678" s="97"/>
      <c r="G678" s="98"/>
      <c r="H678" s="28">
        <v>14537</v>
      </c>
      <c r="I678" s="11">
        <f>$E$598</f>
        <v>0</v>
      </c>
      <c r="J678" s="16">
        <f t="shared" si="141"/>
        <v>0</v>
      </c>
      <c r="K678" s="24">
        <f t="shared" si="142"/>
        <v>0</v>
      </c>
    </row>
    <row r="679" spans="1:11" ht="13.05" customHeight="1" x14ac:dyDescent="0.45">
      <c r="A679" s="94" t="s">
        <v>196</v>
      </c>
      <c r="B679" s="95"/>
      <c r="C679" s="96"/>
      <c r="D679" s="97"/>
      <c r="E679" s="97"/>
      <c r="F679" s="97"/>
      <c r="G679" s="98"/>
      <c r="H679" s="28">
        <v>38048</v>
      </c>
      <c r="I679" s="11">
        <f>$E$599</f>
        <v>0</v>
      </c>
      <c r="J679" s="16">
        <f t="shared" si="141"/>
        <v>0</v>
      </c>
      <c r="K679" s="24">
        <f t="shared" si="142"/>
        <v>0</v>
      </c>
    </row>
    <row r="680" spans="1:11" ht="13.05" customHeight="1" x14ac:dyDescent="0.45">
      <c r="A680" s="94" t="s">
        <v>197</v>
      </c>
      <c r="B680" s="95"/>
      <c r="C680" s="96"/>
      <c r="D680" s="97"/>
      <c r="E680" s="97"/>
      <c r="F680" s="97"/>
      <c r="G680" s="98"/>
      <c r="H680" s="28">
        <v>3519</v>
      </c>
      <c r="I680" s="11">
        <f>$E$600</f>
        <v>0</v>
      </c>
      <c r="J680" s="16">
        <f t="shared" si="141"/>
        <v>0</v>
      </c>
      <c r="K680" s="24">
        <f t="shared" si="142"/>
        <v>0</v>
      </c>
    </row>
    <row r="681" spans="1:11" ht="13.05" customHeight="1" x14ac:dyDescent="0.45">
      <c r="A681" s="94" t="s">
        <v>209</v>
      </c>
      <c r="B681" s="95"/>
      <c r="C681" s="99"/>
      <c r="D681" s="100"/>
      <c r="E681" s="100"/>
      <c r="F681" s="100"/>
      <c r="G681" s="101"/>
      <c r="H681" s="28">
        <v>35341</v>
      </c>
      <c r="I681" s="13">
        <f>$E$601</f>
        <v>0</v>
      </c>
      <c r="J681" s="17">
        <f t="shared" si="141"/>
        <v>0</v>
      </c>
      <c r="K681" s="25">
        <f t="shared" si="142"/>
        <v>0</v>
      </c>
    </row>
    <row r="682" spans="1:11" ht="13.05" customHeight="1" x14ac:dyDescent="0.45">
      <c r="A682" s="102" t="s">
        <v>210</v>
      </c>
      <c r="B682" s="103"/>
      <c r="C682" s="99"/>
      <c r="D682" s="100"/>
      <c r="E682" s="100"/>
      <c r="F682" s="100"/>
      <c r="G682" s="101"/>
      <c r="H682" s="28">
        <v>10713</v>
      </c>
      <c r="I682" s="13">
        <f>$E$602</f>
        <v>0</v>
      </c>
      <c r="J682" s="17">
        <f t="shared" si="141"/>
        <v>0</v>
      </c>
      <c r="K682" s="25">
        <f t="shared" si="142"/>
        <v>0</v>
      </c>
    </row>
    <row r="683" spans="1:11" ht="13.05" customHeight="1" thickBot="1" x14ac:dyDescent="0.5">
      <c r="A683" s="102" t="s">
        <v>198</v>
      </c>
      <c r="B683" s="103"/>
      <c r="C683" s="99"/>
      <c r="D683" s="100"/>
      <c r="E683" s="100"/>
      <c r="F683" s="100"/>
      <c r="G683" s="101"/>
      <c r="H683" s="29">
        <v>24674</v>
      </c>
      <c r="I683" s="13">
        <f>$E$603</f>
        <v>0</v>
      </c>
      <c r="J683" s="17">
        <f t="shared" si="141"/>
        <v>0</v>
      </c>
      <c r="K683" s="25">
        <f t="shared" si="142"/>
        <v>0</v>
      </c>
    </row>
    <row r="684" spans="1:11" ht="13.05" customHeight="1" thickTop="1" x14ac:dyDescent="0.45">
      <c r="A684" s="106" t="s">
        <v>45</v>
      </c>
      <c r="B684" s="107"/>
      <c r="C684" s="23">
        <f>C675</f>
        <v>47</v>
      </c>
      <c r="D684" s="63">
        <f>D675</f>
        <v>100</v>
      </c>
      <c r="E684" s="14">
        <f>$E$595</f>
        <v>0</v>
      </c>
      <c r="F684" s="40" t="s">
        <v>11</v>
      </c>
      <c r="G684" s="18">
        <f>INT(C684*(185-D684)/100*E684)*12</f>
        <v>0</v>
      </c>
      <c r="H684" s="123"/>
      <c r="I684" s="124"/>
      <c r="J684" s="125"/>
      <c r="K684" s="26">
        <f>G684</f>
        <v>0</v>
      </c>
    </row>
    <row r="685" spans="1:11" ht="13.05" customHeight="1" x14ac:dyDescent="0.45">
      <c r="A685" s="94" t="s">
        <v>199</v>
      </c>
      <c r="B685" s="104"/>
      <c r="C685" s="96"/>
      <c r="D685" s="97"/>
      <c r="E685" s="97"/>
      <c r="F685" s="97"/>
      <c r="G685" s="98"/>
      <c r="H685" s="28">
        <v>4817</v>
      </c>
      <c r="I685" s="11">
        <f>$E$596</f>
        <v>0</v>
      </c>
      <c r="J685" s="16">
        <f>INT(H685*I685)</f>
        <v>0</v>
      </c>
      <c r="K685" s="24">
        <f>J685</f>
        <v>0</v>
      </c>
    </row>
    <row r="686" spans="1:11" ht="13.05" customHeight="1" x14ac:dyDescent="0.45">
      <c r="A686" s="94" t="s">
        <v>211</v>
      </c>
      <c r="B686" s="104"/>
      <c r="C686" s="96"/>
      <c r="D686" s="97"/>
      <c r="E686" s="97"/>
      <c r="F686" s="97"/>
      <c r="G686" s="98"/>
      <c r="H686" s="28">
        <v>56175</v>
      </c>
      <c r="I686" s="11">
        <f>$E$597</f>
        <v>0</v>
      </c>
      <c r="J686" s="16">
        <f t="shared" ref="J686:J692" si="143">INT(H686*I686)</f>
        <v>0</v>
      </c>
      <c r="K686" s="24">
        <f t="shared" ref="K686:K692" si="144">J686</f>
        <v>0</v>
      </c>
    </row>
    <row r="687" spans="1:11" ht="13.05" customHeight="1" x14ac:dyDescent="0.45">
      <c r="A687" s="94" t="s">
        <v>212</v>
      </c>
      <c r="B687" s="104"/>
      <c r="C687" s="96"/>
      <c r="D687" s="97"/>
      <c r="E687" s="97"/>
      <c r="F687" s="97"/>
      <c r="G687" s="98"/>
      <c r="H687" s="28">
        <v>14658</v>
      </c>
      <c r="I687" s="11">
        <f>$E$598</f>
        <v>0</v>
      </c>
      <c r="J687" s="16">
        <f t="shared" si="143"/>
        <v>0</v>
      </c>
      <c r="K687" s="24">
        <f t="shared" si="144"/>
        <v>0</v>
      </c>
    </row>
    <row r="688" spans="1:11" ht="13.05" customHeight="1" x14ac:dyDescent="0.45">
      <c r="A688" s="94" t="s">
        <v>200</v>
      </c>
      <c r="B688" s="104"/>
      <c r="C688" s="96"/>
      <c r="D688" s="97"/>
      <c r="E688" s="97"/>
      <c r="F688" s="97"/>
      <c r="G688" s="98"/>
      <c r="H688" s="28">
        <v>37583</v>
      </c>
      <c r="I688" s="11">
        <f>$E$599</f>
        <v>0</v>
      </c>
      <c r="J688" s="16">
        <f t="shared" si="143"/>
        <v>0</v>
      </c>
      <c r="K688" s="24">
        <f t="shared" si="144"/>
        <v>0</v>
      </c>
    </row>
    <row r="689" spans="1:11" ht="13.05" customHeight="1" x14ac:dyDescent="0.45">
      <c r="A689" s="94" t="s">
        <v>201</v>
      </c>
      <c r="B689" s="104"/>
      <c r="C689" s="96"/>
      <c r="D689" s="97"/>
      <c r="E689" s="97"/>
      <c r="F689" s="97"/>
      <c r="G689" s="98"/>
      <c r="H689" s="28">
        <v>3479</v>
      </c>
      <c r="I689" s="11">
        <f>$E$600</f>
        <v>0</v>
      </c>
      <c r="J689" s="16">
        <f t="shared" si="143"/>
        <v>0</v>
      </c>
      <c r="K689" s="24">
        <f t="shared" si="144"/>
        <v>0</v>
      </c>
    </row>
    <row r="690" spans="1:11" ht="13.05" customHeight="1" x14ac:dyDescent="0.45">
      <c r="A690" s="94" t="s">
        <v>213</v>
      </c>
      <c r="B690" s="104"/>
      <c r="C690" s="99"/>
      <c r="D690" s="100"/>
      <c r="E690" s="100"/>
      <c r="F690" s="100"/>
      <c r="G690" s="101"/>
      <c r="H690" s="28">
        <v>36507</v>
      </c>
      <c r="I690" s="13">
        <f>$E$601</f>
        <v>0</v>
      </c>
      <c r="J690" s="17">
        <f t="shared" si="143"/>
        <v>0</v>
      </c>
      <c r="K690" s="25">
        <f t="shared" si="144"/>
        <v>0</v>
      </c>
    </row>
    <row r="691" spans="1:11" ht="13.05" customHeight="1" x14ac:dyDescent="0.45">
      <c r="A691" s="102" t="s">
        <v>214</v>
      </c>
      <c r="B691" s="105"/>
      <c r="C691" s="99"/>
      <c r="D691" s="100"/>
      <c r="E691" s="100"/>
      <c r="F691" s="100"/>
      <c r="G691" s="101"/>
      <c r="H691" s="28">
        <v>10592</v>
      </c>
      <c r="I691" s="13">
        <f>$E$602</f>
        <v>0</v>
      </c>
      <c r="J691" s="17">
        <f t="shared" si="143"/>
        <v>0</v>
      </c>
      <c r="K691" s="25">
        <f t="shared" si="144"/>
        <v>0</v>
      </c>
    </row>
    <row r="692" spans="1:11" ht="13.05" customHeight="1" thickBot="1" x14ac:dyDescent="0.5">
      <c r="A692" s="74" t="s">
        <v>202</v>
      </c>
      <c r="B692" s="75"/>
      <c r="C692" s="112"/>
      <c r="D692" s="113"/>
      <c r="E692" s="113"/>
      <c r="F692" s="113"/>
      <c r="G692" s="114"/>
      <c r="H692" s="30">
        <v>25139</v>
      </c>
      <c r="I692" s="19">
        <f>$E$603</f>
        <v>0</v>
      </c>
      <c r="J692" s="20">
        <f t="shared" si="143"/>
        <v>0</v>
      </c>
      <c r="K692" s="27">
        <f t="shared" si="144"/>
        <v>0</v>
      </c>
    </row>
    <row r="693" spans="1:11" ht="13.05" customHeight="1" thickTop="1" thickBot="1" x14ac:dyDescent="0.5">
      <c r="J693" s="12" t="s">
        <v>50</v>
      </c>
      <c r="K693" s="38">
        <f>SUM(K675:K692)</f>
        <v>0</v>
      </c>
    </row>
    <row r="694" spans="1:11" ht="13.05" customHeight="1" thickTop="1" thickBot="1" x14ac:dyDescent="0.5">
      <c r="J694" s="12" t="s">
        <v>51</v>
      </c>
      <c r="K694" s="38">
        <f>K693-K695</f>
        <v>0</v>
      </c>
    </row>
    <row r="695" spans="1:11" ht="13.05" customHeight="1" thickTop="1" thickBot="1" x14ac:dyDescent="0.5">
      <c r="J695" s="12" t="s">
        <v>34</v>
      </c>
      <c r="K695" s="38">
        <f>ROUNDUP(K693/1.1,0)</f>
        <v>0</v>
      </c>
    </row>
    <row r="696" spans="1:11" ht="13.05" customHeight="1" thickTop="1" thickBot="1" x14ac:dyDescent="0.5"/>
    <row r="697" spans="1:11" ht="13.05" customHeight="1" thickTop="1" x14ac:dyDescent="0.45">
      <c r="A697" s="15" t="s">
        <v>0</v>
      </c>
      <c r="B697" s="21" t="s">
        <v>1</v>
      </c>
      <c r="C697" s="109" t="s">
        <v>17</v>
      </c>
      <c r="D697" s="110"/>
      <c r="E697" s="110"/>
      <c r="F697" s="110"/>
      <c r="G697" s="111"/>
      <c r="H697" s="109" t="s">
        <v>34</v>
      </c>
      <c r="I697" s="110"/>
      <c r="J697" s="111"/>
      <c r="K697" s="76" t="s">
        <v>39</v>
      </c>
    </row>
    <row r="698" spans="1:11" ht="13.05" customHeight="1" x14ac:dyDescent="0.45">
      <c r="A698" s="79">
        <v>67</v>
      </c>
      <c r="B698" s="81" t="s">
        <v>76</v>
      </c>
      <c r="C698" s="22" t="s">
        <v>26</v>
      </c>
      <c r="D698" s="6" t="s">
        <v>27</v>
      </c>
      <c r="E698" s="83" t="s">
        <v>28</v>
      </c>
      <c r="F698" s="83"/>
      <c r="G698" s="84" t="s">
        <v>29</v>
      </c>
      <c r="H698" s="22" t="s">
        <v>36</v>
      </c>
      <c r="I698" s="86" t="s">
        <v>38</v>
      </c>
      <c r="J698" s="84" t="s">
        <v>35</v>
      </c>
      <c r="K698" s="77"/>
    </row>
    <row r="699" spans="1:11" ht="13.05" customHeight="1" thickBot="1" x14ac:dyDescent="0.5">
      <c r="A699" s="80"/>
      <c r="B699" s="82"/>
      <c r="C699" s="36" t="s">
        <v>30</v>
      </c>
      <c r="D699" s="37" t="s">
        <v>31</v>
      </c>
      <c r="E699" s="37" t="s">
        <v>32</v>
      </c>
      <c r="F699" s="37" t="s">
        <v>33</v>
      </c>
      <c r="G699" s="85"/>
      <c r="H699" s="36" t="s">
        <v>37</v>
      </c>
      <c r="I699" s="87"/>
      <c r="J699" s="88"/>
      <c r="K699" s="78"/>
    </row>
    <row r="700" spans="1:11" ht="13.05" customHeight="1" thickTop="1" x14ac:dyDescent="0.45">
      <c r="A700" s="89" t="s">
        <v>40</v>
      </c>
      <c r="B700" s="90"/>
      <c r="C700" s="31">
        <v>338</v>
      </c>
      <c r="D700" s="32">
        <v>100</v>
      </c>
      <c r="E700" s="33">
        <f>$E$595</f>
        <v>0</v>
      </c>
      <c r="F700" s="39" t="s">
        <v>12</v>
      </c>
      <c r="G700" s="34">
        <f>INT(C700*(185-D700)/100*E700)*12</f>
        <v>0</v>
      </c>
      <c r="H700" s="91"/>
      <c r="I700" s="92"/>
      <c r="J700" s="93"/>
      <c r="K700" s="35">
        <f>G700</f>
        <v>0</v>
      </c>
    </row>
    <row r="701" spans="1:11" ht="13.05" customHeight="1" x14ac:dyDescent="0.45">
      <c r="A701" s="94" t="s">
        <v>195</v>
      </c>
      <c r="B701" s="95"/>
      <c r="C701" s="96"/>
      <c r="D701" s="97"/>
      <c r="E701" s="97"/>
      <c r="F701" s="97"/>
      <c r="G701" s="98"/>
      <c r="H701" s="28">
        <v>22506</v>
      </c>
      <c r="I701" s="11">
        <f>$E$596</f>
        <v>0</v>
      </c>
      <c r="J701" s="16">
        <f t="shared" ref="J701:J708" si="145">INT(H701*I701)</f>
        <v>0</v>
      </c>
      <c r="K701" s="24">
        <f>J701</f>
        <v>0</v>
      </c>
    </row>
    <row r="702" spans="1:11" ht="13.05" customHeight="1" x14ac:dyDescent="0.45">
      <c r="A702" s="94" t="s">
        <v>207</v>
      </c>
      <c r="B702" s="95"/>
      <c r="C702" s="96"/>
      <c r="D702" s="97"/>
      <c r="E702" s="97"/>
      <c r="F702" s="97"/>
      <c r="G702" s="98"/>
      <c r="H702" s="28">
        <v>285546</v>
      </c>
      <c r="I702" s="11">
        <f>$E$597</f>
        <v>0</v>
      </c>
      <c r="J702" s="16">
        <f t="shared" si="145"/>
        <v>0</v>
      </c>
      <c r="K702" s="24">
        <f t="shared" ref="K702:K708" si="146">J702</f>
        <v>0</v>
      </c>
    </row>
    <row r="703" spans="1:11" ht="13.05" customHeight="1" x14ac:dyDescent="0.45">
      <c r="A703" s="94" t="s">
        <v>208</v>
      </c>
      <c r="B703" s="95"/>
      <c r="C703" s="96"/>
      <c r="D703" s="97"/>
      <c r="E703" s="97"/>
      <c r="F703" s="97"/>
      <c r="G703" s="98"/>
      <c r="H703" s="28">
        <v>80652</v>
      </c>
      <c r="I703" s="11">
        <f>$E$598</f>
        <v>0</v>
      </c>
      <c r="J703" s="16">
        <f t="shared" si="145"/>
        <v>0</v>
      </c>
      <c r="K703" s="24">
        <f t="shared" si="146"/>
        <v>0</v>
      </c>
    </row>
    <row r="704" spans="1:11" ht="13.05" customHeight="1" x14ac:dyDescent="0.45">
      <c r="A704" s="94" t="s">
        <v>196</v>
      </c>
      <c r="B704" s="95"/>
      <c r="C704" s="96"/>
      <c r="D704" s="97"/>
      <c r="E704" s="97"/>
      <c r="F704" s="97"/>
      <c r="G704" s="98"/>
      <c r="H704" s="28">
        <v>398116</v>
      </c>
      <c r="I704" s="11">
        <f>$E$599</f>
        <v>0</v>
      </c>
      <c r="J704" s="16">
        <f t="shared" si="145"/>
        <v>0</v>
      </c>
      <c r="K704" s="24">
        <f t="shared" si="146"/>
        <v>0</v>
      </c>
    </row>
    <row r="705" spans="1:11" ht="13.05" customHeight="1" x14ac:dyDescent="0.45">
      <c r="A705" s="94" t="s">
        <v>197</v>
      </c>
      <c r="B705" s="95"/>
      <c r="C705" s="96"/>
      <c r="D705" s="97"/>
      <c r="E705" s="97"/>
      <c r="F705" s="97"/>
      <c r="G705" s="98"/>
      <c r="H705" s="28">
        <v>15215</v>
      </c>
      <c r="I705" s="11">
        <f>$E$600</f>
        <v>0</v>
      </c>
      <c r="J705" s="16">
        <f t="shared" si="145"/>
        <v>0</v>
      </c>
      <c r="K705" s="24">
        <f t="shared" si="146"/>
        <v>0</v>
      </c>
    </row>
    <row r="706" spans="1:11" ht="13.05" customHeight="1" x14ac:dyDescent="0.45">
      <c r="A706" s="94" t="s">
        <v>209</v>
      </c>
      <c r="B706" s="95"/>
      <c r="C706" s="99"/>
      <c r="D706" s="100"/>
      <c r="E706" s="100"/>
      <c r="F706" s="100"/>
      <c r="G706" s="101"/>
      <c r="H706" s="28">
        <v>161777</v>
      </c>
      <c r="I706" s="13">
        <f>$E$601</f>
        <v>0</v>
      </c>
      <c r="J706" s="17">
        <f t="shared" si="145"/>
        <v>0</v>
      </c>
      <c r="K706" s="25">
        <f t="shared" si="146"/>
        <v>0</v>
      </c>
    </row>
    <row r="707" spans="1:11" ht="13.05" customHeight="1" x14ac:dyDescent="0.45">
      <c r="A707" s="102" t="s">
        <v>210</v>
      </c>
      <c r="B707" s="103"/>
      <c r="C707" s="99"/>
      <c r="D707" s="100"/>
      <c r="E707" s="100"/>
      <c r="F707" s="100"/>
      <c r="G707" s="101"/>
      <c r="H707" s="28">
        <v>55481</v>
      </c>
      <c r="I707" s="13">
        <f>$E$602</f>
        <v>0</v>
      </c>
      <c r="J707" s="17">
        <f t="shared" si="145"/>
        <v>0</v>
      </c>
      <c r="K707" s="25">
        <f t="shared" si="146"/>
        <v>0</v>
      </c>
    </row>
    <row r="708" spans="1:11" ht="13.05" customHeight="1" thickBot="1" x14ac:dyDescent="0.5">
      <c r="A708" s="102" t="s">
        <v>198</v>
      </c>
      <c r="B708" s="103"/>
      <c r="C708" s="99"/>
      <c r="D708" s="100"/>
      <c r="E708" s="100"/>
      <c r="F708" s="100"/>
      <c r="G708" s="101"/>
      <c r="H708" s="29">
        <v>288538</v>
      </c>
      <c r="I708" s="13">
        <f>$E$603</f>
        <v>0</v>
      </c>
      <c r="J708" s="17">
        <f t="shared" si="145"/>
        <v>0</v>
      </c>
      <c r="K708" s="25">
        <f t="shared" si="146"/>
        <v>0</v>
      </c>
    </row>
    <row r="709" spans="1:11" ht="13.05" customHeight="1" thickTop="1" x14ac:dyDescent="0.45">
      <c r="A709" s="106" t="s">
        <v>45</v>
      </c>
      <c r="B709" s="107"/>
      <c r="C709" s="23">
        <f>C700</f>
        <v>338</v>
      </c>
      <c r="D709" s="10">
        <f>D700</f>
        <v>100</v>
      </c>
      <c r="E709" s="14">
        <f>$E$595</f>
        <v>0</v>
      </c>
      <c r="F709" s="40" t="s">
        <v>11</v>
      </c>
      <c r="G709" s="18">
        <f>INT(C709*(185-D709)/100*E709)*12</f>
        <v>0</v>
      </c>
      <c r="H709" s="123"/>
      <c r="I709" s="124"/>
      <c r="J709" s="125"/>
      <c r="K709" s="26">
        <f>G709</f>
        <v>0</v>
      </c>
    </row>
    <row r="710" spans="1:11" ht="13.05" customHeight="1" x14ac:dyDescent="0.45">
      <c r="A710" s="94" t="s">
        <v>199</v>
      </c>
      <c r="B710" s="104"/>
      <c r="C710" s="96"/>
      <c r="D710" s="97"/>
      <c r="E710" s="97"/>
      <c r="F710" s="97"/>
      <c r="G710" s="98"/>
      <c r="H710" s="28">
        <v>22665</v>
      </c>
      <c r="I710" s="11">
        <f>$E$596</f>
        <v>0</v>
      </c>
      <c r="J710" s="16">
        <f>INT(H710*I710)</f>
        <v>0</v>
      </c>
      <c r="K710" s="24">
        <f>J710</f>
        <v>0</v>
      </c>
    </row>
    <row r="711" spans="1:11" ht="13.05" customHeight="1" x14ac:dyDescent="0.45">
      <c r="A711" s="94" t="s">
        <v>211</v>
      </c>
      <c r="B711" s="104"/>
      <c r="C711" s="96"/>
      <c r="D711" s="97"/>
      <c r="E711" s="97"/>
      <c r="F711" s="97"/>
      <c r="G711" s="98"/>
      <c r="H711" s="28">
        <v>281773</v>
      </c>
      <c r="I711" s="11">
        <f>$E$597</f>
        <v>0</v>
      </c>
      <c r="J711" s="16">
        <f t="shared" ref="J711:J717" si="147">INT(H711*I711)</f>
        <v>0</v>
      </c>
      <c r="K711" s="24">
        <f t="shared" ref="K711:K717" si="148">J711</f>
        <v>0</v>
      </c>
    </row>
    <row r="712" spans="1:11" ht="13.05" customHeight="1" x14ac:dyDescent="0.45">
      <c r="A712" s="94" t="s">
        <v>212</v>
      </c>
      <c r="B712" s="104"/>
      <c r="C712" s="96"/>
      <c r="D712" s="97"/>
      <c r="E712" s="97"/>
      <c r="F712" s="97"/>
      <c r="G712" s="98"/>
      <c r="H712" s="28">
        <v>81224</v>
      </c>
      <c r="I712" s="11">
        <f>$E$598</f>
        <v>0</v>
      </c>
      <c r="J712" s="16">
        <f t="shared" si="147"/>
        <v>0</v>
      </c>
      <c r="K712" s="24">
        <f t="shared" si="148"/>
        <v>0</v>
      </c>
    </row>
    <row r="713" spans="1:11" ht="13.05" customHeight="1" x14ac:dyDescent="0.45">
      <c r="A713" s="94" t="s">
        <v>200</v>
      </c>
      <c r="B713" s="104"/>
      <c r="C713" s="96"/>
      <c r="D713" s="97"/>
      <c r="E713" s="97"/>
      <c r="F713" s="97"/>
      <c r="G713" s="98"/>
      <c r="H713" s="28">
        <v>393704</v>
      </c>
      <c r="I713" s="11">
        <f>$E$599</f>
        <v>0</v>
      </c>
      <c r="J713" s="16">
        <f t="shared" si="147"/>
        <v>0</v>
      </c>
      <c r="K713" s="24">
        <f t="shared" si="148"/>
        <v>0</v>
      </c>
    </row>
    <row r="714" spans="1:11" ht="13.05" customHeight="1" x14ac:dyDescent="0.45">
      <c r="A714" s="94" t="s">
        <v>201</v>
      </c>
      <c r="B714" s="104"/>
      <c r="C714" s="96"/>
      <c r="D714" s="97"/>
      <c r="E714" s="97"/>
      <c r="F714" s="97"/>
      <c r="G714" s="98"/>
      <c r="H714" s="28">
        <v>15056</v>
      </c>
      <c r="I714" s="11">
        <f>$E$600</f>
        <v>0</v>
      </c>
      <c r="J714" s="16">
        <f t="shared" si="147"/>
        <v>0</v>
      </c>
      <c r="K714" s="24">
        <f t="shared" si="148"/>
        <v>0</v>
      </c>
    </row>
    <row r="715" spans="1:11" ht="13.05" customHeight="1" x14ac:dyDescent="0.45">
      <c r="A715" s="94" t="s">
        <v>213</v>
      </c>
      <c r="B715" s="104"/>
      <c r="C715" s="99"/>
      <c r="D715" s="100"/>
      <c r="E715" s="100"/>
      <c r="F715" s="100"/>
      <c r="G715" s="101"/>
      <c r="H715" s="28">
        <v>165550</v>
      </c>
      <c r="I715" s="13">
        <f>$E$601</f>
        <v>0</v>
      </c>
      <c r="J715" s="17">
        <f t="shared" si="147"/>
        <v>0</v>
      </c>
      <c r="K715" s="25">
        <f t="shared" si="148"/>
        <v>0</v>
      </c>
    </row>
    <row r="716" spans="1:11" ht="13.05" customHeight="1" x14ac:dyDescent="0.45">
      <c r="A716" s="102" t="s">
        <v>214</v>
      </c>
      <c r="B716" s="105"/>
      <c r="C716" s="99"/>
      <c r="D716" s="100"/>
      <c r="E716" s="100"/>
      <c r="F716" s="100"/>
      <c r="G716" s="101"/>
      <c r="H716" s="28">
        <v>54909</v>
      </c>
      <c r="I716" s="13">
        <f>$E$602</f>
        <v>0</v>
      </c>
      <c r="J716" s="17">
        <f t="shared" si="147"/>
        <v>0</v>
      </c>
      <c r="K716" s="25">
        <f t="shared" si="148"/>
        <v>0</v>
      </c>
    </row>
    <row r="717" spans="1:11" ht="13.05" customHeight="1" thickBot="1" x14ac:dyDescent="0.5">
      <c r="A717" s="74" t="s">
        <v>202</v>
      </c>
      <c r="B717" s="75"/>
      <c r="C717" s="112"/>
      <c r="D717" s="113"/>
      <c r="E717" s="113"/>
      <c r="F717" s="113"/>
      <c r="G717" s="114"/>
      <c r="H717" s="30">
        <v>292950</v>
      </c>
      <c r="I717" s="19">
        <f>$E$603</f>
        <v>0</v>
      </c>
      <c r="J717" s="20">
        <f t="shared" si="147"/>
        <v>0</v>
      </c>
      <c r="K717" s="27">
        <f t="shared" si="148"/>
        <v>0</v>
      </c>
    </row>
    <row r="718" spans="1:11" ht="13.05" customHeight="1" thickTop="1" thickBot="1" x14ac:dyDescent="0.5">
      <c r="J718" s="12" t="s">
        <v>50</v>
      </c>
      <c r="K718" s="38">
        <f>SUM(K700:K717)</f>
        <v>0</v>
      </c>
    </row>
    <row r="719" spans="1:11" ht="13.05" customHeight="1" thickTop="1" thickBot="1" x14ac:dyDescent="0.5">
      <c r="J719" s="12" t="s">
        <v>51</v>
      </c>
      <c r="K719" s="38">
        <f>K718-K720</f>
        <v>0</v>
      </c>
    </row>
    <row r="720" spans="1:11" ht="13.05" customHeight="1" thickTop="1" thickBot="1" x14ac:dyDescent="0.5">
      <c r="J720" s="12" t="s">
        <v>34</v>
      </c>
      <c r="K720" s="38">
        <f>ROUNDUP(K718/1.1,0)</f>
        <v>0</v>
      </c>
    </row>
    <row r="721" spans="1:11" ht="13.05" customHeight="1" thickTop="1" thickBot="1" x14ac:dyDescent="0.5"/>
    <row r="722" spans="1:11" ht="13.05" customHeight="1" thickTop="1" x14ac:dyDescent="0.45">
      <c r="A722" s="15" t="s">
        <v>0</v>
      </c>
      <c r="B722" s="21" t="s">
        <v>1</v>
      </c>
      <c r="C722" s="109" t="s">
        <v>17</v>
      </c>
      <c r="D722" s="110"/>
      <c r="E722" s="110"/>
      <c r="F722" s="110"/>
      <c r="G722" s="111"/>
      <c r="H722" s="109" t="s">
        <v>34</v>
      </c>
      <c r="I722" s="110"/>
      <c r="J722" s="111"/>
      <c r="K722" s="76" t="s">
        <v>39</v>
      </c>
    </row>
    <row r="723" spans="1:11" ht="13.05" customHeight="1" x14ac:dyDescent="0.45">
      <c r="A723" s="79">
        <v>81</v>
      </c>
      <c r="B723" s="81" t="s">
        <v>79</v>
      </c>
      <c r="C723" s="22" t="s">
        <v>26</v>
      </c>
      <c r="D723" s="6" t="s">
        <v>27</v>
      </c>
      <c r="E723" s="83" t="s">
        <v>28</v>
      </c>
      <c r="F723" s="83"/>
      <c r="G723" s="84" t="s">
        <v>29</v>
      </c>
      <c r="H723" s="22" t="s">
        <v>36</v>
      </c>
      <c r="I723" s="86" t="s">
        <v>38</v>
      </c>
      <c r="J723" s="84" t="s">
        <v>35</v>
      </c>
      <c r="K723" s="77"/>
    </row>
    <row r="724" spans="1:11" ht="13.05" customHeight="1" thickBot="1" x14ac:dyDescent="0.5">
      <c r="A724" s="80"/>
      <c r="B724" s="82"/>
      <c r="C724" s="36" t="s">
        <v>30</v>
      </c>
      <c r="D724" s="37" t="s">
        <v>31</v>
      </c>
      <c r="E724" s="37" t="s">
        <v>32</v>
      </c>
      <c r="F724" s="37" t="s">
        <v>33</v>
      </c>
      <c r="G724" s="85"/>
      <c r="H724" s="36" t="s">
        <v>37</v>
      </c>
      <c r="I724" s="87"/>
      <c r="J724" s="88"/>
      <c r="K724" s="78"/>
    </row>
    <row r="725" spans="1:11" ht="13.05" customHeight="1" thickTop="1" x14ac:dyDescent="0.45">
      <c r="A725" s="89" t="s">
        <v>40</v>
      </c>
      <c r="B725" s="90"/>
      <c r="C725" s="31">
        <v>220</v>
      </c>
      <c r="D725" s="32">
        <v>100</v>
      </c>
      <c r="E725" s="33">
        <f>$E$595</f>
        <v>0</v>
      </c>
      <c r="F725" s="39" t="s">
        <v>12</v>
      </c>
      <c r="G725" s="34">
        <f>INT(C725*(185-D725)/100*E725)*12</f>
        <v>0</v>
      </c>
      <c r="H725" s="91"/>
      <c r="I725" s="92"/>
      <c r="J725" s="93"/>
      <c r="K725" s="35">
        <f>G725</f>
        <v>0</v>
      </c>
    </row>
    <row r="726" spans="1:11" ht="13.05" customHeight="1" x14ac:dyDescent="0.45">
      <c r="A726" s="94" t="s">
        <v>195</v>
      </c>
      <c r="B726" s="95"/>
      <c r="C726" s="96"/>
      <c r="D726" s="97"/>
      <c r="E726" s="97"/>
      <c r="F726" s="97"/>
      <c r="G726" s="98"/>
      <c r="H726" s="28">
        <v>12024</v>
      </c>
      <c r="I726" s="11">
        <f>$E$596</f>
        <v>0</v>
      </c>
      <c r="J726" s="16">
        <f t="shared" ref="J726:J733" si="149">INT(H726*I726)</f>
        <v>0</v>
      </c>
      <c r="K726" s="24">
        <f>J726</f>
        <v>0</v>
      </c>
    </row>
    <row r="727" spans="1:11" ht="13.05" customHeight="1" x14ac:dyDescent="0.45">
      <c r="A727" s="94" t="s">
        <v>207</v>
      </c>
      <c r="B727" s="95"/>
      <c r="C727" s="96"/>
      <c r="D727" s="97"/>
      <c r="E727" s="97"/>
      <c r="F727" s="97"/>
      <c r="G727" s="98"/>
      <c r="H727" s="28">
        <v>352618</v>
      </c>
      <c r="I727" s="11">
        <f>$E$597</f>
        <v>0</v>
      </c>
      <c r="J727" s="16">
        <f t="shared" si="149"/>
        <v>0</v>
      </c>
      <c r="K727" s="24">
        <f t="shared" ref="K727:K733" si="150">J727</f>
        <v>0</v>
      </c>
    </row>
    <row r="728" spans="1:11" ht="13.05" customHeight="1" x14ac:dyDescent="0.45">
      <c r="A728" s="94" t="s">
        <v>208</v>
      </c>
      <c r="B728" s="95"/>
      <c r="C728" s="96"/>
      <c r="D728" s="97"/>
      <c r="E728" s="97"/>
      <c r="F728" s="97"/>
      <c r="G728" s="98"/>
      <c r="H728" s="28">
        <v>109738</v>
      </c>
      <c r="I728" s="11">
        <f>$E$598</f>
        <v>0</v>
      </c>
      <c r="J728" s="16">
        <f t="shared" si="149"/>
        <v>0</v>
      </c>
      <c r="K728" s="24">
        <f t="shared" si="150"/>
        <v>0</v>
      </c>
    </row>
    <row r="729" spans="1:11" ht="13.05" customHeight="1" x14ac:dyDescent="0.45">
      <c r="A729" s="94" t="s">
        <v>196</v>
      </c>
      <c r="B729" s="95"/>
      <c r="C729" s="96"/>
      <c r="D729" s="97"/>
      <c r="E729" s="97"/>
      <c r="F729" s="97"/>
      <c r="G729" s="98"/>
      <c r="H729" s="28">
        <v>522882</v>
      </c>
      <c r="I729" s="11">
        <f>$E$599</f>
        <v>0</v>
      </c>
      <c r="J729" s="16">
        <f t="shared" si="149"/>
        <v>0</v>
      </c>
      <c r="K729" s="24">
        <f t="shared" si="150"/>
        <v>0</v>
      </c>
    </row>
    <row r="730" spans="1:11" ht="13.05" customHeight="1" x14ac:dyDescent="0.45">
      <c r="A730" s="94" t="s">
        <v>197</v>
      </c>
      <c r="B730" s="95"/>
      <c r="C730" s="96"/>
      <c r="D730" s="97"/>
      <c r="E730" s="97"/>
      <c r="F730" s="97"/>
      <c r="G730" s="98"/>
      <c r="H730" s="28">
        <v>3705</v>
      </c>
      <c r="I730" s="11">
        <f>$E$600</f>
        <v>0</v>
      </c>
      <c r="J730" s="16">
        <f t="shared" si="149"/>
        <v>0</v>
      </c>
      <c r="K730" s="24">
        <f t="shared" si="150"/>
        <v>0</v>
      </c>
    </row>
    <row r="731" spans="1:11" ht="13.05" customHeight="1" x14ac:dyDescent="0.45">
      <c r="A731" s="94" t="s">
        <v>209</v>
      </c>
      <c r="B731" s="95"/>
      <c r="C731" s="99"/>
      <c r="D731" s="100"/>
      <c r="E731" s="100"/>
      <c r="F731" s="100"/>
      <c r="G731" s="101"/>
      <c r="H731" s="28">
        <v>138380</v>
      </c>
      <c r="I731" s="13">
        <f>$E$601</f>
        <v>0</v>
      </c>
      <c r="J731" s="17">
        <f t="shared" si="149"/>
        <v>0</v>
      </c>
      <c r="K731" s="25">
        <f t="shared" si="150"/>
        <v>0</v>
      </c>
    </row>
    <row r="732" spans="1:11" ht="13.05" customHeight="1" x14ac:dyDescent="0.45">
      <c r="A732" s="102" t="s">
        <v>210</v>
      </c>
      <c r="B732" s="103"/>
      <c r="C732" s="99"/>
      <c r="D732" s="100"/>
      <c r="E732" s="100"/>
      <c r="F732" s="100"/>
      <c r="G732" s="101"/>
      <c r="H732" s="28">
        <v>49626</v>
      </c>
      <c r="I732" s="13">
        <f>$E$602</f>
        <v>0</v>
      </c>
      <c r="J732" s="17">
        <f t="shared" si="149"/>
        <v>0</v>
      </c>
      <c r="K732" s="25">
        <f t="shared" si="150"/>
        <v>0</v>
      </c>
    </row>
    <row r="733" spans="1:11" ht="13.05" customHeight="1" thickBot="1" x14ac:dyDescent="0.5">
      <c r="A733" s="102" t="s">
        <v>198</v>
      </c>
      <c r="B733" s="103"/>
      <c r="C733" s="99"/>
      <c r="D733" s="100"/>
      <c r="E733" s="100"/>
      <c r="F733" s="100"/>
      <c r="G733" s="101"/>
      <c r="H733" s="29">
        <v>245320</v>
      </c>
      <c r="I733" s="13">
        <f>$E$603</f>
        <v>0</v>
      </c>
      <c r="J733" s="17">
        <f t="shared" si="149"/>
        <v>0</v>
      </c>
      <c r="K733" s="25">
        <f t="shared" si="150"/>
        <v>0</v>
      </c>
    </row>
    <row r="734" spans="1:11" ht="13.05" customHeight="1" thickTop="1" x14ac:dyDescent="0.45">
      <c r="A734" s="106" t="s">
        <v>45</v>
      </c>
      <c r="B734" s="107"/>
      <c r="C734" s="23">
        <f>C725</f>
        <v>220</v>
      </c>
      <c r="D734" s="10">
        <f>D725</f>
        <v>100</v>
      </c>
      <c r="E734" s="14">
        <f>$E$595</f>
        <v>0</v>
      </c>
      <c r="F734" s="40" t="s">
        <v>11</v>
      </c>
      <c r="G734" s="18">
        <f>INT(C734*(185-D734)/100*E734)*12</f>
        <v>0</v>
      </c>
      <c r="H734" s="123"/>
      <c r="I734" s="124"/>
      <c r="J734" s="125"/>
      <c r="K734" s="26">
        <f>G734</f>
        <v>0</v>
      </c>
    </row>
    <row r="735" spans="1:11" ht="13.05" customHeight="1" x14ac:dyDescent="0.45">
      <c r="A735" s="94" t="s">
        <v>199</v>
      </c>
      <c r="B735" s="104"/>
      <c r="C735" s="96"/>
      <c r="D735" s="97"/>
      <c r="E735" s="97"/>
      <c r="F735" s="97"/>
      <c r="G735" s="98"/>
      <c r="H735" s="28">
        <v>12059</v>
      </c>
      <c r="I735" s="11">
        <f>$E$596</f>
        <v>0</v>
      </c>
      <c r="J735" s="16">
        <f>INT(H735*I735)</f>
        <v>0</v>
      </c>
      <c r="K735" s="24">
        <f>J735</f>
        <v>0</v>
      </c>
    </row>
    <row r="736" spans="1:11" ht="13.05" customHeight="1" x14ac:dyDescent="0.45">
      <c r="A736" s="94" t="s">
        <v>211</v>
      </c>
      <c r="B736" s="104"/>
      <c r="C736" s="96"/>
      <c r="D736" s="97"/>
      <c r="E736" s="97"/>
      <c r="F736" s="97"/>
      <c r="G736" s="98"/>
      <c r="H736" s="28">
        <v>349255</v>
      </c>
      <c r="I736" s="11">
        <f>$E$597</f>
        <v>0</v>
      </c>
      <c r="J736" s="16">
        <f t="shared" ref="J736:J742" si="151">INT(H736*I736)</f>
        <v>0</v>
      </c>
      <c r="K736" s="24">
        <f t="shared" ref="K736:K742" si="152">J736</f>
        <v>0</v>
      </c>
    </row>
    <row r="737" spans="1:11" ht="13.05" customHeight="1" x14ac:dyDescent="0.45">
      <c r="A737" s="94" t="s">
        <v>212</v>
      </c>
      <c r="B737" s="104"/>
      <c r="C737" s="96"/>
      <c r="D737" s="97"/>
      <c r="E737" s="97"/>
      <c r="F737" s="97"/>
      <c r="G737" s="98"/>
      <c r="H737" s="28">
        <v>110250</v>
      </c>
      <c r="I737" s="11">
        <f>$E$598</f>
        <v>0</v>
      </c>
      <c r="J737" s="16">
        <f t="shared" si="151"/>
        <v>0</v>
      </c>
      <c r="K737" s="24">
        <f t="shared" si="152"/>
        <v>0</v>
      </c>
    </row>
    <row r="738" spans="1:11" ht="13.05" customHeight="1" x14ac:dyDescent="0.45">
      <c r="A738" s="94" t="s">
        <v>200</v>
      </c>
      <c r="B738" s="104"/>
      <c r="C738" s="96"/>
      <c r="D738" s="97"/>
      <c r="E738" s="97"/>
      <c r="F738" s="97"/>
      <c r="G738" s="98"/>
      <c r="H738" s="28">
        <v>518993</v>
      </c>
      <c r="I738" s="11">
        <f>$E$599</f>
        <v>0</v>
      </c>
      <c r="J738" s="16">
        <f t="shared" si="151"/>
        <v>0</v>
      </c>
      <c r="K738" s="24">
        <f t="shared" si="152"/>
        <v>0</v>
      </c>
    </row>
    <row r="739" spans="1:11" ht="13.05" customHeight="1" x14ac:dyDescent="0.45">
      <c r="A739" s="94" t="s">
        <v>201</v>
      </c>
      <c r="B739" s="104"/>
      <c r="C739" s="96"/>
      <c r="D739" s="97"/>
      <c r="E739" s="97"/>
      <c r="F739" s="97"/>
      <c r="G739" s="98"/>
      <c r="H739" s="28">
        <v>3670</v>
      </c>
      <c r="I739" s="11">
        <f>$E$600</f>
        <v>0</v>
      </c>
      <c r="J739" s="16">
        <f t="shared" si="151"/>
        <v>0</v>
      </c>
      <c r="K739" s="24">
        <f t="shared" si="152"/>
        <v>0</v>
      </c>
    </row>
    <row r="740" spans="1:11" ht="13.05" customHeight="1" x14ac:dyDescent="0.45">
      <c r="A740" s="94" t="s">
        <v>213</v>
      </c>
      <c r="B740" s="104"/>
      <c r="C740" s="99"/>
      <c r="D740" s="100"/>
      <c r="E740" s="100"/>
      <c r="F740" s="100"/>
      <c r="G740" s="101"/>
      <c r="H740" s="28">
        <v>141743</v>
      </c>
      <c r="I740" s="13">
        <f>$E$601</f>
        <v>0</v>
      </c>
      <c r="J740" s="17">
        <f t="shared" si="151"/>
        <v>0</v>
      </c>
      <c r="K740" s="25">
        <f t="shared" si="152"/>
        <v>0</v>
      </c>
    </row>
    <row r="741" spans="1:11" ht="13.05" customHeight="1" x14ac:dyDescent="0.45">
      <c r="A741" s="102" t="s">
        <v>214</v>
      </c>
      <c r="B741" s="105"/>
      <c r="C741" s="99"/>
      <c r="D741" s="100"/>
      <c r="E741" s="100"/>
      <c r="F741" s="100"/>
      <c r="G741" s="101"/>
      <c r="H741" s="28">
        <v>49114</v>
      </c>
      <c r="I741" s="13">
        <f>$E$602</f>
        <v>0</v>
      </c>
      <c r="J741" s="17">
        <f t="shared" si="151"/>
        <v>0</v>
      </c>
      <c r="K741" s="25">
        <f t="shared" si="152"/>
        <v>0</v>
      </c>
    </row>
    <row r="742" spans="1:11" ht="13.05" customHeight="1" thickBot="1" x14ac:dyDescent="0.5">
      <c r="A742" s="74" t="s">
        <v>202</v>
      </c>
      <c r="B742" s="75"/>
      <c r="C742" s="112"/>
      <c r="D742" s="113"/>
      <c r="E742" s="113"/>
      <c r="F742" s="113"/>
      <c r="G742" s="114"/>
      <c r="H742" s="30">
        <v>249209</v>
      </c>
      <c r="I742" s="19">
        <f>$E$603</f>
        <v>0</v>
      </c>
      <c r="J742" s="20">
        <f t="shared" si="151"/>
        <v>0</v>
      </c>
      <c r="K742" s="27">
        <f t="shared" si="152"/>
        <v>0</v>
      </c>
    </row>
    <row r="743" spans="1:11" ht="13.05" customHeight="1" thickTop="1" thickBot="1" x14ac:dyDescent="0.5">
      <c r="J743" s="12" t="s">
        <v>50</v>
      </c>
      <c r="K743" s="38">
        <f>SUM(K725:K742)</f>
        <v>0</v>
      </c>
    </row>
    <row r="744" spans="1:11" ht="13.05" customHeight="1" thickTop="1" thickBot="1" x14ac:dyDescent="0.5">
      <c r="J744" s="12" t="s">
        <v>51</v>
      </c>
      <c r="K744" s="38">
        <f>K743-K745</f>
        <v>0</v>
      </c>
    </row>
    <row r="745" spans="1:11" ht="13.05" customHeight="1" thickTop="1" thickBot="1" x14ac:dyDescent="0.5">
      <c r="J745" s="12" t="s">
        <v>34</v>
      </c>
      <c r="K745" s="38">
        <f>ROUNDUP(K743/1.1,0)</f>
        <v>0</v>
      </c>
    </row>
    <row r="746" spans="1:11" ht="13.05" customHeight="1" thickTop="1" thickBot="1" x14ac:dyDescent="0.5"/>
    <row r="747" spans="1:11" ht="13.05" customHeight="1" thickTop="1" x14ac:dyDescent="0.45">
      <c r="A747" s="15" t="s">
        <v>0</v>
      </c>
      <c r="B747" s="21" t="s">
        <v>1</v>
      </c>
      <c r="C747" s="109" t="s">
        <v>17</v>
      </c>
      <c r="D747" s="110"/>
      <c r="E747" s="110"/>
      <c r="F747" s="110"/>
      <c r="G747" s="111"/>
      <c r="H747" s="109" t="s">
        <v>34</v>
      </c>
      <c r="I747" s="110"/>
      <c r="J747" s="111"/>
      <c r="K747" s="76" t="s">
        <v>39</v>
      </c>
    </row>
    <row r="748" spans="1:11" ht="13.05" customHeight="1" x14ac:dyDescent="0.45">
      <c r="A748" s="79">
        <v>83</v>
      </c>
      <c r="B748" s="81" t="s">
        <v>82</v>
      </c>
      <c r="C748" s="22" t="s">
        <v>26</v>
      </c>
      <c r="D748" s="6" t="s">
        <v>27</v>
      </c>
      <c r="E748" s="83" t="s">
        <v>28</v>
      </c>
      <c r="F748" s="83"/>
      <c r="G748" s="84" t="s">
        <v>29</v>
      </c>
      <c r="H748" s="22" t="s">
        <v>36</v>
      </c>
      <c r="I748" s="86" t="s">
        <v>38</v>
      </c>
      <c r="J748" s="84" t="s">
        <v>35</v>
      </c>
      <c r="K748" s="77"/>
    </row>
    <row r="749" spans="1:11" ht="13.05" customHeight="1" thickBot="1" x14ac:dyDescent="0.5">
      <c r="A749" s="80"/>
      <c r="B749" s="82"/>
      <c r="C749" s="36" t="s">
        <v>30</v>
      </c>
      <c r="D749" s="37" t="s">
        <v>31</v>
      </c>
      <c r="E749" s="37" t="s">
        <v>32</v>
      </c>
      <c r="F749" s="37" t="s">
        <v>33</v>
      </c>
      <c r="G749" s="85"/>
      <c r="H749" s="36" t="s">
        <v>37</v>
      </c>
      <c r="I749" s="87"/>
      <c r="J749" s="88"/>
      <c r="K749" s="78"/>
    </row>
    <row r="750" spans="1:11" ht="13.05" customHeight="1" thickTop="1" x14ac:dyDescent="0.45">
      <c r="A750" s="89" t="s">
        <v>40</v>
      </c>
      <c r="B750" s="90"/>
      <c r="C750" s="31">
        <v>83</v>
      </c>
      <c r="D750" s="32">
        <v>100</v>
      </c>
      <c r="E750" s="33">
        <f>$E$595</f>
        <v>0</v>
      </c>
      <c r="F750" s="39" t="s">
        <v>12</v>
      </c>
      <c r="G750" s="34">
        <f>INT(C750*(185-D750)/100*E750)*12</f>
        <v>0</v>
      </c>
      <c r="H750" s="91"/>
      <c r="I750" s="92"/>
      <c r="J750" s="93"/>
      <c r="K750" s="35">
        <f>G750</f>
        <v>0</v>
      </c>
    </row>
    <row r="751" spans="1:11" ht="13.05" customHeight="1" x14ac:dyDescent="0.45">
      <c r="A751" s="94" t="s">
        <v>195</v>
      </c>
      <c r="B751" s="95"/>
      <c r="C751" s="96"/>
      <c r="D751" s="97"/>
      <c r="E751" s="97"/>
      <c r="F751" s="97"/>
      <c r="G751" s="98"/>
      <c r="H751" s="28">
        <v>4230</v>
      </c>
      <c r="I751" s="11">
        <f>$E$596</f>
        <v>0</v>
      </c>
      <c r="J751" s="16">
        <f t="shared" ref="J751:J758" si="153">INT(H751*I751)</f>
        <v>0</v>
      </c>
      <c r="K751" s="24">
        <f>J751</f>
        <v>0</v>
      </c>
    </row>
    <row r="752" spans="1:11" ht="13.05" customHeight="1" x14ac:dyDescent="0.45">
      <c r="A752" s="94" t="s">
        <v>207</v>
      </c>
      <c r="B752" s="95"/>
      <c r="C752" s="96"/>
      <c r="D752" s="97"/>
      <c r="E752" s="97"/>
      <c r="F752" s="97"/>
      <c r="G752" s="98"/>
      <c r="H752" s="28">
        <v>132438</v>
      </c>
      <c r="I752" s="11">
        <f>$E$597</f>
        <v>0</v>
      </c>
      <c r="J752" s="16">
        <f t="shared" si="153"/>
        <v>0</v>
      </c>
      <c r="K752" s="24">
        <f t="shared" ref="K752:K758" si="154">J752</f>
        <v>0</v>
      </c>
    </row>
    <row r="753" spans="1:11" ht="13.05" customHeight="1" x14ac:dyDescent="0.45">
      <c r="A753" s="94" t="s">
        <v>208</v>
      </c>
      <c r="B753" s="95"/>
      <c r="C753" s="96"/>
      <c r="D753" s="97"/>
      <c r="E753" s="97"/>
      <c r="F753" s="97"/>
      <c r="G753" s="98"/>
      <c r="H753" s="28">
        <v>39741</v>
      </c>
      <c r="I753" s="11">
        <f>$E$598</f>
        <v>0</v>
      </c>
      <c r="J753" s="16">
        <f t="shared" si="153"/>
        <v>0</v>
      </c>
      <c r="K753" s="24">
        <f t="shared" si="154"/>
        <v>0</v>
      </c>
    </row>
    <row r="754" spans="1:11" ht="13.05" customHeight="1" x14ac:dyDescent="0.45">
      <c r="A754" s="94" t="s">
        <v>196</v>
      </c>
      <c r="B754" s="95"/>
      <c r="C754" s="96"/>
      <c r="D754" s="97"/>
      <c r="E754" s="97"/>
      <c r="F754" s="97"/>
      <c r="G754" s="98"/>
      <c r="H754" s="28">
        <v>181345</v>
      </c>
      <c r="I754" s="11">
        <f>$E$599</f>
        <v>0</v>
      </c>
      <c r="J754" s="16">
        <f t="shared" si="153"/>
        <v>0</v>
      </c>
      <c r="K754" s="24">
        <f t="shared" si="154"/>
        <v>0</v>
      </c>
    </row>
    <row r="755" spans="1:11" ht="13.05" customHeight="1" x14ac:dyDescent="0.45">
      <c r="A755" s="94" t="s">
        <v>197</v>
      </c>
      <c r="B755" s="95"/>
      <c r="C755" s="96"/>
      <c r="D755" s="97"/>
      <c r="E755" s="97"/>
      <c r="F755" s="97"/>
      <c r="G755" s="98"/>
      <c r="H755" s="28">
        <v>0</v>
      </c>
      <c r="I755" s="11">
        <f>$E$600</f>
        <v>0</v>
      </c>
      <c r="J755" s="16">
        <f t="shared" si="153"/>
        <v>0</v>
      </c>
      <c r="K755" s="24">
        <f t="shared" si="154"/>
        <v>0</v>
      </c>
    </row>
    <row r="756" spans="1:11" ht="13.05" customHeight="1" x14ac:dyDescent="0.45">
      <c r="A756" s="94" t="s">
        <v>209</v>
      </c>
      <c r="B756" s="95"/>
      <c r="C756" s="99"/>
      <c r="D756" s="100"/>
      <c r="E756" s="100"/>
      <c r="F756" s="100"/>
      <c r="G756" s="101"/>
      <c r="H756" s="28">
        <v>29560</v>
      </c>
      <c r="I756" s="13">
        <f>$E$601</f>
        <v>0</v>
      </c>
      <c r="J756" s="17">
        <f t="shared" si="153"/>
        <v>0</v>
      </c>
      <c r="K756" s="25">
        <f t="shared" si="154"/>
        <v>0</v>
      </c>
    </row>
    <row r="757" spans="1:11" ht="13.05" customHeight="1" x14ac:dyDescent="0.45">
      <c r="A757" s="102" t="s">
        <v>210</v>
      </c>
      <c r="B757" s="103"/>
      <c r="C757" s="99"/>
      <c r="D757" s="100"/>
      <c r="E757" s="100"/>
      <c r="F757" s="100"/>
      <c r="G757" s="101"/>
      <c r="H757" s="28">
        <v>10021</v>
      </c>
      <c r="I757" s="13">
        <f>$E$602</f>
        <v>0</v>
      </c>
      <c r="J757" s="17">
        <f t="shared" si="153"/>
        <v>0</v>
      </c>
      <c r="K757" s="25">
        <f t="shared" si="154"/>
        <v>0</v>
      </c>
    </row>
    <row r="758" spans="1:11" ht="13.05" customHeight="1" thickBot="1" x14ac:dyDescent="0.5">
      <c r="A758" s="102" t="s">
        <v>198</v>
      </c>
      <c r="B758" s="103"/>
      <c r="C758" s="99"/>
      <c r="D758" s="100"/>
      <c r="E758" s="100"/>
      <c r="F758" s="100"/>
      <c r="G758" s="101"/>
      <c r="H758" s="29">
        <v>66454</v>
      </c>
      <c r="I758" s="13">
        <f>$E$603</f>
        <v>0</v>
      </c>
      <c r="J758" s="17">
        <f t="shared" si="153"/>
        <v>0</v>
      </c>
      <c r="K758" s="25">
        <f t="shared" si="154"/>
        <v>0</v>
      </c>
    </row>
    <row r="759" spans="1:11" ht="13.05" customHeight="1" thickTop="1" x14ac:dyDescent="0.45">
      <c r="A759" s="106" t="s">
        <v>45</v>
      </c>
      <c r="B759" s="107"/>
      <c r="C759" s="23">
        <f>C750</f>
        <v>83</v>
      </c>
      <c r="D759" s="10">
        <f>D750</f>
        <v>100</v>
      </c>
      <c r="E759" s="14">
        <f>$E$595</f>
        <v>0</v>
      </c>
      <c r="F759" s="40" t="s">
        <v>11</v>
      </c>
      <c r="G759" s="18">
        <f>INT(C759*(185-D759)/100*E759)*12</f>
        <v>0</v>
      </c>
      <c r="H759" s="123"/>
      <c r="I759" s="124"/>
      <c r="J759" s="125"/>
      <c r="K759" s="26">
        <f>G759</f>
        <v>0</v>
      </c>
    </row>
    <row r="760" spans="1:11" ht="13.05" customHeight="1" x14ac:dyDescent="0.45">
      <c r="A760" s="94" t="s">
        <v>199</v>
      </c>
      <c r="B760" s="104"/>
      <c r="C760" s="96"/>
      <c r="D760" s="97"/>
      <c r="E760" s="97"/>
      <c r="F760" s="97"/>
      <c r="G760" s="98"/>
      <c r="H760" s="28">
        <v>4230</v>
      </c>
      <c r="I760" s="11">
        <f>$E$596</f>
        <v>0</v>
      </c>
      <c r="J760" s="16">
        <f>INT(H760*I760)</f>
        <v>0</v>
      </c>
      <c r="K760" s="24">
        <f>J760</f>
        <v>0</v>
      </c>
    </row>
    <row r="761" spans="1:11" ht="13.05" customHeight="1" x14ac:dyDescent="0.45">
      <c r="A761" s="94" t="s">
        <v>211</v>
      </c>
      <c r="B761" s="104"/>
      <c r="C761" s="96"/>
      <c r="D761" s="97"/>
      <c r="E761" s="97"/>
      <c r="F761" s="97"/>
      <c r="G761" s="98"/>
      <c r="H761" s="28">
        <v>131628</v>
      </c>
      <c r="I761" s="11">
        <f>$E$597</f>
        <v>0</v>
      </c>
      <c r="J761" s="16">
        <f t="shared" ref="J761:J767" si="155">INT(H761*I761)</f>
        <v>0</v>
      </c>
      <c r="K761" s="24">
        <f t="shared" ref="K761:K767" si="156">J761</f>
        <v>0</v>
      </c>
    </row>
    <row r="762" spans="1:11" ht="13.05" customHeight="1" x14ac:dyDescent="0.45">
      <c r="A762" s="94" t="s">
        <v>212</v>
      </c>
      <c r="B762" s="104"/>
      <c r="C762" s="96"/>
      <c r="D762" s="97"/>
      <c r="E762" s="97"/>
      <c r="F762" s="97"/>
      <c r="G762" s="98"/>
      <c r="H762" s="28">
        <v>39846</v>
      </c>
      <c r="I762" s="11">
        <f>$E$598</f>
        <v>0</v>
      </c>
      <c r="J762" s="16">
        <f t="shared" si="155"/>
        <v>0</v>
      </c>
      <c r="K762" s="24">
        <f t="shared" si="156"/>
        <v>0</v>
      </c>
    </row>
    <row r="763" spans="1:11" ht="13.05" customHeight="1" x14ac:dyDescent="0.45">
      <c r="A763" s="94" t="s">
        <v>200</v>
      </c>
      <c r="B763" s="104"/>
      <c r="C763" s="96"/>
      <c r="D763" s="97"/>
      <c r="E763" s="97"/>
      <c r="F763" s="97"/>
      <c r="G763" s="98"/>
      <c r="H763" s="28">
        <v>180183</v>
      </c>
      <c r="I763" s="11">
        <f>$E$599</f>
        <v>0</v>
      </c>
      <c r="J763" s="16">
        <f t="shared" si="155"/>
        <v>0</v>
      </c>
      <c r="K763" s="24">
        <f t="shared" si="156"/>
        <v>0</v>
      </c>
    </row>
    <row r="764" spans="1:11" ht="13.05" customHeight="1" x14ac:dyDescent="0.45">
      <c r="A764" s="94" t="s">
        <v>201</v>
      </c>
      <c r="B764" s="104"/>
      <c r="C764" s="96"/>
      <c r="D764" s="97"/>
      <c r="E764" s="97"/>
      <c r="F764" s="97"/>
      <c r="G764" s="98"/>
      <c r="H764" s="28">
        <v>0</v>
      </c>
      <c r="I764" s="11">
        <f>$E$600</f>
        <v>0</v>
      </c>
      <c r="J764" s="16">
        <f t="shared" si="155"/>
        <v>0</v>
      </c>
      <c r="K764" s="24">
        <f t="shared" si="156"/>
        <v>0</v>
      </c>
    </row>
    <row r="765" spans="1:11" ht="13.05" customHeight="1" x14ac:dyDescent="0.45">
      <c r="A765" s="94" t="s">
        <v>213</v>
      </c>
      <c r="B765" s="104"/>
      <c r="C765" s="99"/>
      <c r="D765" s="100"/>
      <c r="E765" s="100"/>
      <c r="F765" s="100"/>
      <c r="G765" s="101"/>
      <c r="H765" s="28">
        <v>30370</v>
      </c>
      <c r="I765" s="13">
        <f>$E$601</f>
        <v>0</v>
      </c>
      <c r="J765" s="17">
        <f t="shared" si="155"/>
        <v>0</v>
      </c>
      <c r="K765" s="25">
        <f t="shared" si="156"/>
        <v>0</v>
      </c>
    </row>
    <row r="766" spans="1:11" ht="13.05" customHeight="1" x14ac:dyDescent="0.45">
      <c r="A766" s="102" t="s">
        <v>214</v>
      </c>
      <c r="B766" s="105"/>
      <c r="C766" s="99"/>
      <c r="D766" s="100"/>
      <c r="E766" s="100"/>
      <c r="F766" s="100"/>
      <c r="G766" s="101"/>
      <c r="H766" s="28">
        <v>9916</v>
      </c>
      <c r="I766" s="13">
        <f>$E$602</f>
        <v>0</v>
      </c>
      <c r="J766" s="17">
        <f t="shared" si="155"/>
        <v>0</v>
      </c>
      <c r="K766" s="25">
        <f t="shared" si="156"/>
        <v>0</v>
      </c>
    </row>
    <row r="767" spans="1:11" ht="13.05" customHeight="1" thickBot="1" x14ac:dyDescent="0.5">
      <c r="A767" s="74" t="s">
        <v>202</v>
      </c>
      <c r="B767" s="75"/>
      <c r="C767" s="112"/>
      <c r="D767" s="113"/>
      <c r="E767" s="113"/>
      <c r="F767" s="113"/>
      <c r="G767" s="114"/>
      <c r="H767" s="30">
        <v>67616</v>
      </c>
      <c r="I767" s="19">
        <f>$E$603</f>
        <v>0</v>
      </c>
      <c r="J767" s="20">
        <f t="shared" si="155"/>
        <v>0</v>
      </c>
      <c r="K767" s="27">
        <f t="shared" si="156"/>
        <v>0</v>
      </c>
    </row>
    <row r="768" spans="1:11" ht="13.05" customHeight="1" thickTop="1" thickBot="1" x14ac:dyDescent="0.5">
      <c r="J768" s="12" t="s">
        <v>50</v>
      </c>
      <c r="K768" s="38">
        <f>SUM(K750:K767)</f>
        <v>0</v>
      </c>
    </row>
    <row r="769" spans="1:11" ht="13.05" customHeight="1" thickTop="1" thickBot="1" x14ac:dyDescent="0.5">
      <c r="J769" s="12" t="s">
        <v>51</v>
      </c>
      <c r="K769" s="38">
        <f>K768-K770</f>
        <v>0</v>
      </c>
    </row>
    <row r="770" spans="1:11" ht="13.05" customHeight="1" thickTop="1" thickBot="1" x14ac:dyDescent="0.5">
      <c r="J770" s="12" t="s">
        <v>34</v>
      </c>
      <c r="K770" s="38">
        <f>ROUNDUP(K768/1.1,0)</f>
        <v>0</v>
      </c>
    </row>
    <row r="771" spans="1:11" ht="13.05" customHeight="1" thickTop="1" thickBot="1" x14ac:dyDescent="0.5"/>
    <row r="772" spans="1:11" ht="13.05" customHeight="1" thickTop="1" x14ac:dyDescent="0.45">
      <c r="A772" s="15" t="s">
        <v>0</v>
      </c>
      <c r="B772" s="21" t="s">
        <v>1</v>
      </c>
      <c r="C772" s="109" t="s">
        <v>17</v>
      </c>
      <c r="D772" s="110"/>
      <c r="E772" s="110"/>
      <c r="F772" s="110"/>
      <c r="G772" s="111"/>
      <c r="H772" s="109" t="s">
        <v>34</v>
      </c>
      <c r="I772" s="110"/>
      <c r="J772" s="111"/>
      <c r="K772" s="76" t="s">
        <v>39</v>
      </c>
    </row>
    <row r="773" spans="1:11" ht="13.05" customHeight="1" x14ac:dyDescent="0.45">
      <c r="A773" s="79">
        <v>84</v>
      </c>
      <c r="B773" s="81" t="s">
        <v>83</v>
      </c>
      <c r="C773" s="22" t="s">
        <v>26</v>
      </c>
      <c r="D773" s="6" t="s">
        <v>27</v>
      </c>
      <c r="E773" s="83" t="s">
        <v>28</v>
      </c>
      <c r="F773" s="83"/>
      <c r="G773" s="84" t="s">
        <v>29</v>
      </c>
      <c r="H773" s="22" t="s">
        <v>36</v>
      </c>
      <c r="I773" s="86" t="s">
        <v>38</v>
      </c>
      <c r="J773" s="84" t="s">
        <v>35</v>
      </c>
      <c r="K773" s="77"/>
    </row>
    <row r="774" spans="1:11" ht="13.05" customHeight="1" thickBot="1" x14ac:dyDescent="0.5">
      <c r="A774" s="80"/>
      <c r="B774" s="82"/>
      <c r="C774" s="36" t="s">
        <v>30</v>
      </c>
      <c r="D774" s="37" t="s">
        <v>31</v>
      </c>
      <c r="E774" s="37" t="s">
        <v>32</v>
      </c>
      <c r="F774" s="37" t="s">
        <v>33</v>
      </c>
      <c r="G774" s="85"/>
      <c r="H774" s="36" t="s">
        <v>37</v>
      </c>
      <c r="I774" s="87"/>
      <c r="J774" s="88"/>
      <c r="K774" s="78"/>
    </row>
    <row r="775" spans="1:11" ht="13.05" customHeight="1" thickTop="1" x14ac:dyDescent="0.45">
      <c r="A775" s="89" t="s">
        <v>40</v>
      </c>
      <c r="B775" s="90"/>
      <c r="C775" s="31">
        <v>98</v>
      </c>
      <c r="D775" s="32">
        <v>100</v>
      </c>
      <c r="E775" s="33">
        <f>$E$595</f>
        <v>0</v>
      </c>
      <c r="F775" s="39" t="s">
        <v>12</v>
      </c>
      <c r="G775" s="34">
        <f>INT(C775*(185-D775)/100*E775)*12</f>
        <v>0</v>
      </c>
      <c r="H775" s="91"/>
      <c r="I775" s="92"/>
      <c r="J775" s="93"/>
      <c r="K775" s="35">
        <f>G775</f>
        <v>0</v>
      </c>
    </row>
    <row r="776" spans="1:11" ht="13.05" customHeight="1" x14ac:dyDescent="0.45">
      <c r="A776" s="94" t="s">
        <v>195</v>
      </c>
      <c r="B776" s="95"/>
      <c r="C776" s="96"/>
      <c r="D776" s="97"/>
      <c r="E776" s="97"/>
      <c r="F776" s="97"/>
      <c r="G776" s="98"/>
      <c r="H776" s="28">
        <v>7274</v>
      </c>
      <c r="I776" s="11">
        <f>$E$596</f>
        <v>0</v>
      </c>
      <c r="J776" s="16">
        <f t="shared" ref="J776:J783" si="157">INT(H776*I776)</f>
        <v>0</v>
      </c>
      <c r="K776" s="24">
        <f>J776</f>
        <v>0</v>
      </c>
    </row>
    <row r="777" spans="1:11" ht="13.05" customHeight="1" x14ac:dyDescent="0.45">
      <c r="A777" s="94" t="s">
        <v>207</v>
      </c>
      <c r="B777" s="95"/>
      <c r="C777" s="96"/>
      <c r="D777" s="97"/>
      <c r="E777" s="97"/>
      <c r="F777" s="97"/>
      <c r="G777" s="98"/>
      <c r="H777" s="28">
        <v>103341</v>
      </c>
      <c r="I777" s="11">
        <f>$E$597</f>
        <v>0</v>
      </c>
      <c r="J777" s="16">
        <f t="shared" si="157"/>
        <v>0</v>
      </c>
      <c r="K777" s="24">
        <f t="shared" ref="K777:K783" si="158">J777</f>
        <v>0</v>
      </c>
    </row>
    <row r="778" spans="1:11" ht="13.05" customHeight="1" x14ac:dyDescent="0.45">
      <c r="A778" s="94" t="s">
        <v>208</v>
      </c>
      <c r="B778" s="95"/>
      <c r="C778" s="96"/>
      <c r="D778" s="97"/>
      <c r="E778" s="97"/>
      <c r="F778" s="97"/>
      <c r="G778" s="98"/>
      <c r="H778" s="28">
        <v>28431</v>
      </c>
      <c r="I778" s="11">
        <f>$E$598</f>
        <v>0</v>
      </c>
      <c r="J778" s="16">
        <f t="shared" si="157"/>
        <v>0</v>
      </c>
      <c r="K778" s="24">
        <f t="shared" si="158"/>
        <v>0</v>
      </c>
    </row>
    <row r="779" spans="1:11" ht="13.05" customHeight="1" x14ac:dyDescent="0.45">
      <c r="A779" s="94" t="s">
        <v>196</v>
      </c>
      <c r="B779" s="95"/>
      <c r="C779" s="96"/>
      <c r="D779" s="97"/>
      <c r="E779" s="97"/>
      <c r="F779" s="97"/>
      <c r="G779" s="98"/>
      <c r="H779" s="28">
        <v>127665</v>
      </c>
      <c r="I779" s="11">
        <f>$E$599</f>
        <v>0</v>
      </c>
      <c r="J779" s="16">
        <f t="shared" si="157"/>
        <v>0</v>
      </c>
      <c r="K779" s="24">
        <f t="shared" si="158"/>
        <v>0</v>
      </c>
    </row>
    <row r="780" spans="1:11" ht="13.05" customHeight="1" x14ac:dyDescent="0.45">
      <c r="A780" s="94" t="s">
        <v>197</v>
      </c>
      <c r="B780" s="95"/>
      <c r="C780" s="96"/>
      <c r="D780" s="97"/>
      <c r="E780" s="97"/>
      <c r="F780" s="97"/>
      <c r="G780" s="98"/>
      <c r="H780" s="28">
        <v>0</v>
      </c>
      <c r="I780" s="11">
        <f>$E$600</f>
        <v>0</v>
      </c>
      <c r="J780" s="16">
        <f t="shared" si="157"/>
        <v>0</v>
      </c>
      <c r="K780" s="24">
        <f t="shared" si="158"/>
        <v>0</v>
      </c>
    </row>
    <row r="781" spans="1:11" ht="13.05" customHeight="1" x14ac:dyDescent="0.45">
      <c r="A781" s="94" t="s">
        <v>209</v>
      </c>
      <c r="B781" s="95"/>
      <c r="C781" s="99"/>
      <c r="D781" s="100"/>
      <c r="E781" s="100"/>
      <c r="F781" s="100"/>
      <c r="G781" s="101"/>
      <c r="H781" s="28">
        <v>31683</v>
      </c>
      <c r="I781" s="13">
        <f>$E$601</f>
        <v>0</v>
      </c>
      <c r="J781" s="17">
        <f t="shared" si="157"/>
        <v>0</v>
      </c>
      <c r="K781" s="25">
        <f t="shared" si="158"/>
        <v>0</v>
      </c>
    </row>
    <row r="782" spans="1:11" ht="13.05" customHeight="1" x14ac:dyDescent="0.45">
      <c r="A782" s="102" t="s">
        <v>210</v>
      </c>
      <c r="B782" s="103"/>
      <c r="C782" s="99"/>
      <c r="D782" s="100"/>
      <c r="E782" s="100"/>
      <c r="F782" s="100"/>
      <c r="G782" s="101"/>
      <c r="H782" s="28">
        <v>12375</v>
      </c>
      <c r="I782" s="13">
        <f>$E$602</f>
        <v>0</v>
      </c>
      <c r="J782" s="17">
        <f t="shared" si="157"/>
        <v>0</v>
      </c>
      <c r="K782" s="25">
        <f t="shared" si="158"/>
        <v>0</v>
      </c>
    </row>
    <row r="783" spans="1:11" ht="13.05" customHeight="1" thickBot="1" x14ac:dyDescent="0.5">
      <c r="A783" s="102" t="s">
        <v>198</v>
      </c>
      <c r="B783" s="103"/>
      <c r="C783" s="99"/>
      <c r="D783" s="100"/>
      <c r="E783" s="100"/>
      <c r="F783" s="100"/>
      <c r="G783" s="101"/>
      <c r="H783" s="29">
        <v>16768</v>
      </c>
      <c r="I783" s="13">
        <f>$E$603</f>
        <v>0</v>
      </c>
      <c r="J783" s="17">
        <f t="shared" si="157"/>
        <v>0</v>
      </c>
      <c r="K783" s="25">
        <f t="shared" si="158"/>
        <v>0</v>
      </c>
    </row>
    <row r="784" spans="1:11" ht="13.05" customHeight="1" thickTop="1" x14ac:dyDescent="0.45">
      <c r="A784" s="106" t="s">
        <v>45</v>
      </c>
      <c r="B784" s="107"/>
      <c r="C784" s="23">
        <f>C775</f>
        <v>98</v>
      </c>
      <c r="D784" s="10">
        <f>D775</f>
        <v>100</v>
      </c>
      <c r="E784" s="14">
        <f>$E$595</f>
        <v>0</v>
      </c>
      <c r="F784" s="40" t="s">
        <v>11</v>
      </c>
      <c r="G784" s="18">
        <f>INT(C784*(185-D784)/100*E784)*12</f>
        <v>0</v>
      </c>
      <c r="H784" s="123"/>
      <c r="I784" s="124"/>
      <c r="J784" s="125"/>
      <c r="K784" s="26">
        <f>G784</f>
        <v>0</v>
      </c>
    </row>
    <row r="785" spans="1:11" ht="13.05" customHeight="1" x14ac:dyDescent="0.45">
      <c r="A785" s="94" t="s">
        <v>199</v>
      </c>
      <c r="B785" s="104"/>
      <c r="C785" s="96"/>
      <c r="D785" s="97"/>
      <c r="E785" s="97"/>
      <c r="F785" s="97"/>
      <c r="G785" s="98"/>
      <c r="H785" s="28">
        <v>7274</v>
      </c>
      <c r="I785" s="11">
        <f>$E$596</f>
        <v>0</v>
      </c>
      <c r="J785" s="16">
        <f>INT(H785*I785)</f>
        <v>0</v>
      </c>
      <c r="K785" s="24">
        <f>J785</f>
        <v>0</v>
      </c>
    </row>
    <row r="786" spans="1:11" ht="13.05" customHeight="1" x14ac:dyDescent="0.45">
      <c r="A786" s="94" t="s">
        <v>211</v>
      </c>
      <c r="B786" s="104"/>
      <c r="C786" s="96"/>
      <c r="D786" s="97"/>
      <c r="E786" s="97"/>
      <c r="F786" s="97"/>
      <c r="G786" s="98"/>
      <c r="H786" s="28">
        <v>102314</v>
      </c>
      <c r="I786" s="11">
        <f>$E$597</f>
        <v>0</v>
      </c>
      <c r="J786" s="16">
        <f t="shared" ref="J786:J792" si="159">INT(H786*I786)</f>
        <v>0</v>
      </c>
      <c r="K786" s="24">
        <f t="shared" ref="K786:K792" si="160">J786</f>
        <v>0</v>
      </c>
    </row>
    <row r="787" spans="1:11" ht="13.05" customHeight="1" x14ac:dyDescent="0.45">
      <c r="A787" s="94" t="s">
        <v>212</v>
      </c>
      <c r="B787" s="104"/>
      <c r="C787" s="96"/>
      <c r="D787" s="97"/>
      <c r="E787" s="97"/>
      <c r="F787" s="97"/>
      <c r="G787" s="98"/>
      <c r="H787" s="28">
        <v>28545</v>
      </c>
      <c r="I787" s="11">
        <f>$E$598</f>
        <v>0</v>
      </c>
      <c r="J787" s="16">
        <f t="shared" si="159"/>
        <v>0</v>
      </c>
      <c r="K787" s="24">
        <f t="shared" si="160"/>
        <v>0</v>
      </c>
    </row>
    <row r="788" spans="1:11" ht="13.05" customHeight="1" x14ac:dyDescent="0.45">
      <c r="A788" s="94" t="s">
        <v>200</v>
      </c>
      <c r="B788" s="104"/>
      <c r="C788" s="96"/>
      <c r="D788" s="97"/>
      <c r="E788" s="97"/>
      <c r="F788" s="97"/>
      <c r="G788" s="98"/>
      <c r="H788" s="28">
        <v>127352</v>
      </c>
      <c r="I788" s="11">
        <f>$E$599</f>
        <v>0</v>
      </c>
      <c r="J788" s="16">
        <f t="shared" si="159"/>
        <v>0</v>
      </c>
      <c r="K788" s="24">
        <f t="shared" si="160"/>
        <v>0</v>
      </c>
    </row>
    <row r="789" spans="1:11" ht="13.05" customHeight="1" x14ac:dyDescent="0.45">
      <c r="A789" s="94" t="s">
        <v>201</v>
      </c>
      <c r="B789" s="104"/>
      <c r="C789" s="96"/>
      <c r="D789" s="97"/>
      <c r="E789" s="97"/>
      <c r="F789" s="97"/>
      <c r="G789" s="98"/>
      <c r="H789" s="28">
        <v>0</v>
      </c>
      <c r="I789" s="11">
        <f>$E$600</f>
        <v>0</v>
      </c>
      <c r="J789" s="16">
        <f t="shared" si="159"/>
        <v>0</v>
      </c>
      <c r="K789" s="24">
        <f t="shared" si="160"/>
        <v>0</v>
      </c>
    </row>
    <row r="790" spans="1:11" ht="13.05" customHeight="1" x14ac:dyDescent="0.45">
      <c r="A790" s="94" t="s">
        <v>213</v>
      </c>
      <c r="B790" s="104"/>
      <c r="C790" s="99"/>
      <c r="D790" s="100"/>
      <c r="E790" s="100"/>
      <c r="F790" s="100"/>
      <c r="G790" s="101"/>
      <c r="H790" s="28">
        <v>32710</v>
      </c>
      <c r="I790" s="13">
        <f>$E$601</f>
        <v>0</v>
      </c>
      <c r="J790" s="17">
        <f t="shared" si="159"/>
        <v>0</v>
      </c>
      <c r="K790" s="25">
        <f t="shared" si="160"/>
        <v>0</v>
      </c>
    </row>
    <row r="791" spans="1:11" ht="13.05" customHeight="1" x14ac:dyDescent="0.45">
      <c r="A791" s="102" t="s">
        <v>214</v>
      </c>
      <c r="B791" s="105"/>
      <c r="C791" s="99"/>
      <c r="D791" s="100"/>
      <c r="E791" s="100"/>
      <c r="F791" s="100"/>
      <c r="G791" s="101"/>
      <c r="H791" s="28">
        <v>12261</v>
      </c>
      <c r="I791" s="13">
        <f>$E$602</f>
        <v>0</v>
      </c>
      <c r="J791" s="17">
        <f t="shared" si="159"/>
        <v>0</v>
      </c>
      <c r="K791" s="25">
        <f t="shared" si="160"/>
        <v>0</v>
      </c>
    </row>
    <row r="792" spans="1:11" ht="13.05" customHeight="1" thickBot="1" x14ac:dyDescent="0.5">
      <c r="A792" s="74" t="s">
        <v>202</v>
      </c>
      <c r="B792" s="75"/>
      <c r="C792" s="112"/>
      <c r="D792" s="113"/>
      <c r="E792" s="113"/>
      <c r="F792" s="113"/>
      <c r="G792" s="114"/>
      <c r="H792" s="30">
        <v>17081</v>
      </c>
      <c r="I792" s="19">
        <f>$E$603</f>
        <v>0</v>
      </c>
      <c r="J792" s="20">
        <f t="shared" si="159"/>
        <v>0</v>
      </c>
      <c r="K792" s="27">
        <f t="shared" si="160"/>
        <v>0</v>
      </c>
    </row>
    <row r="793" spans="1:11" ht="13.05" customHeight="1" thickTop="1" thickBot="1" x14ac:dyDescent="0.5">
      <c r="J793" s="12" t="s">
        <v>50</v>
      </c>
      <c r="K793" s="38">
        <f>SUM(K775:K792)</f>
        <v>0</v>
      </c>
    </row>
    <row r="794" spans="1:11" ht="13.05" customHeight="1" thickTop="1" thickBot="1" x14ac:dyDescent="0.5">
      <c r="J794" s="12" t="s">
        <v>51</v>
      </c>
      <c r="K794" s="38">
        <f>K793-K795</f>
        <v>0</v>
      </c>
    </row>
    <row r="795" spans="1:11" ht="13.05" customHeight="1" thickTop="1" thickBot="1" x14ac:dyDescent="0.5">
      <c r="J795" s="12" t="s">
        <v>34</v>
      </c>
      <c r="K795" s="38">
        <f>ROUNDUP(K793/1.1,0)</f>
        <v>0</v>
      </c>
    </row>
    <row r="796" spans="1:11" ht="13.05" customHeight="1" thickTop="1" thickBot="1" x14ac:dyDescent="0.5"/>
    <row r="797" spans="1:11" ht="13.05" customHeight="1" thickTop="1" x14ac:dyDescent="0.45">
      <c r="A797" s="15" t="s">
        <v>0</v>
      </c>
      <c r="B797" s="21" t="s">
        <v>1</v>
      </c>
      <c r="C797" s="109" t="s">
        <v>17</v>
      </c>
      <c r="D797" s="110"/>
      <c r="E797" s="110"/>
      <c r="F797" s="110"/>
      <c r="G797" s="111"/>
      <c r="H797" s="109" t="s">
        <v>34</v>
      </c>
      <c r="I797" s="110"/>
      <c r="J797" s="111"/>
      <c r="K797" s="76" t="s">
        <v>39</v>
      </c>
    </row>
    <row r="798" spans="1:11" ht="13.05" customHeight="1" x14ac:dyDescent="0.45">
      <c r="A798" s="79">
        <v>85</v>
      </c>
      <c r="B798" s="81" t="s">
        <v>84</v>
      </c>
      <c r="C798" s="22" t="s">
        <v>26</v>
      </c>
      <c r="D798" s="6" t="s">
        <v>27</v>
      </c>
      <c r="E798" s="83" t="s">
        <v>28</v>
      </c>
      <c r="F798" s="83"/>
      <c r="G798" s="84" t="s">
        <v>29</v>
      </c>
      <c r="H798" s="22" t="s">
        <v>36</v>
      </c>
      <c r="I798" s="86" t="s">
        <v>38</v>
      </c>
      <c r="J798" s="84" t="s">
        <v>35</v>
      </c>
      <c r="K798" s="77"/>
    </row>
    <row r="799" spans="1:11" ht="13.05" customHeight="1" thickBot="1" x14ac:dyDescent="0.5">
      <c r="A799" s="80"/>
      <c r="B799" s="82"/>
      <c r="C799" s="36" t="s">
        <v>30</v>
      </c>
      <c r="D799" s="37" t="s">
        <v>31</v>
      </c>
      <c r="E799" s="37" t="s">
        <v>32</v>
      </c>
      <c r="F799" s="37" t="s">
        <v>33</v>
      </c>
      <c r="G799" s="85"/>
      <c r="H799" s="36" t="s">
        <v>37</v>
      </c>
      <c r="I799" s="87"/>
      <c r="J799" s="88"/>
      <c r="K799" s="78"/>
    </row>
    <row r="800" spans="1:11" ht="13.05" customHeight="1" thickTop="1" x14ac:dyDescent="0.45">
      <c r="A800" s="89" t="s">
        <v>40</v>
      </c>
      <c r="B800" s="90"/>
      <c r="C800" s="31">
        <v>68</v>
      </c>
      <c r="D800" s="32">
        <v>100</v>
      </c>
      <c r="E800" s="33">
        <f>$E$595</f>
        <v>0</v>
      </c>
      <c r="F800" s="39" t="s">
        <v>12</v>
      </c>
      <c r="G800" s="34">
        <f>INT(C800*(185-D800)/100*E800)*12</f>
        <v>0</v>
      </c>
      <c r="H800" s="91"/>
      <c r="I800" s="92"/>
      <c r="J800" s="93"/>
      <c r="K800" s="35">
        <f>G800</f>
        <v>0</v>
      </c>
    </row>
    <row r="801" spans="1:11" ht="13.05" customHeight="1" x14ac:dyDescent="0.45">
      <c r="A801" s="94" t="s">
        <v>195</v>
      </c>
      <c r="B801" s="95"/>
      <c r="C801" s="96"/>
      <c r="D801" s="97"/>
      <c r="E801" s="97"/>
      <c r="F801" s="97"/>
      <c r="G801" s="98"/>
      <c r="H801" s="28">
        <v>4961</v>
      </c>
      <c r="I801" s="11">
        <f>$E$596</f>
        <v>0</v>
      </c>
      <c r="J801" s="16">
        <f t="shared" ref="J801:J808" si="161">INT(H801*I801)</f>
        <v>0</v>
      </c>
      <c r="K801" s="24">
        <f>J801</f>
        <v>0</v>
      </c>
    </row>
    <row r="802" spans="1:11" ht="13.05" customHeight="1" x14ac:dyDescent="0.45">
      <c r="A802" s="94" t="s">
        <v>207</v>
      </c>
      <c r="B802" s="95"/>
      <c r="C802" s="96"/>
      <c r="D802" s="97"/>
      <c r="E802" s="97"/>
      <c r="F802" s="97"/>
      <c r="G802" s="98"/>
      <c r="H802" s="28">
        <v>82909</v>
      </c>
      <c r="I802" s="11">
        <f>$E$597</f>
        <v>0</v>
      </c>
      <c r="J802" s="16">
        <f t="shared" si="161"/>
        <v>0</v>
      </c>
      <c r="K802" s="24">
        <f t="shared" ref="K802:K808" si="162">J802</f>
        <v>0</v>
      </c>
    </row>
    <row r="803" spans="1:11" ht="13.05" customHeight="1" x14ac:dyDescent="0.45">
      <c r="A803" s="94" t="s">
        <v>208</v>
      </c>
      <c r="B803" s="95"/>
      <c r="C803" s="96"/>
      <c r="D803" s="97"/>
      <c r="E803" s="97"/>
      <c r="F803" s="97"/>
      <c r="G803" s="98"/>
      <c r="H803" s="28">
        <v>25921</v>
      </c>
      <c r="I803" s="11">
        <f>$E$598</f>
        <v>0</v>
      </c>
      <c r="J803" s="16">
        <f t="shared" si="161"/>
        <v>0</v>
      </c>
      <c r="K803" s="24">
        <f t="shared" si="162"/>
        <v>0</v>
      </c>
    </row>
    <row r="804" spans="1:11" ht="13.05" customHeight="1" x14ac:dyDescent="0.45">
      <c r="A804" s="94" t="s">
        <v>196</v>
      </c>
      <c r="B804" s="95"/>
      <c r="C804" s="96"/>
      <c r="D804" s="97"/>
      <c r="E804" s="97"/>
      <c r="F804" s="97"/>
      <c r="G804" s="98"/>
      <c r="H804" s="28">
        <v>93890</v>
      </c>
      <c r="I804" s="11">
        <f>$E$599</f>
        <v>0</v>
      </c>
      <c r="J804" s="16">
        <f t="shared" si="161"/>
        <v>0</v>
      </c>
      <c r="K804" s="24">
        <f t="shared" si="162"/>
        <v>0</v>
      </c>
    </row>
    <row r="805" spans="1:11" ht="13.05" customHeight="1" x14ac:dyDescent="0.45">
      <c r="A805" s="94" t="s">
        <v>197</v>
      </c>
      <c r="B805" s="95"/>
      <c r="C805" s="96"/>
      <c r="D805" s="97"/>
      <c r="E805" s="97"/>
      <c r="F805" s="97"/>
      <c r="G805" s="98"/>
      <c r="H805" s="28">
        <v>2006</v>
      </c>
      <c r="I805" s="11">
        <f>$E$600</f>
        <v>0</v>
      </c>
      <c r="J805" s="16">
        <f t="shared" si="161"/>
        <v>0</v>
      </c>
      <c r="K805" s="24">
        <f t="shared" si="162"/>
        <v>0</v>
      </c>
    </row>
    <row r="806" spans="1:11" ht="13.05" customHeight="1" x14ac:dyDescent="0.45">
      <c r="A806" s="94" t="s">
        <v>209</v>
      </c>
      <c r="B806" s="95"/>
      <c r="C806" s="99"/>
      <c r="D806" s="100"/>
      <c r="E806" s="100"/>
      <c r="F806" s="100"/>
      <c r="G806" s="101"/>
      <c r="H806" s="28">
        <v>32238</v>
      </c>
      <c r="I806" s="13">
        <f>$E$601</f>
        <v>0</v>
      </c>
      <c r="J806" s="17">
        <f t="shared" si="161"/>
        <v>0</v>
      </c>
      <c r="K806" s="25">
        <f t="shared" si="162"/>
        <v>0</v>
      </c>
    </row>
    <row r="807" spans="1:11" ht="13.05" customHeight="1" x14ac:dyDescent="0.45">
      <c r="A807" s="102" t="s">
        <v>210</v>
      </c>
      <c r="B807" s="103"/>
      <c r="C807" s="99"/>
      <c r="D807" s="100"/>
      <c r="E807" s="100"/>
      <c r="F807" s="100"/>
      <c r="G807" s="101"/>
      <c r="H807" s="28">
        <v>11802</v>
      </c>
      <c r="I807" s="13">
        <f>$E$602</f>
        <v>0</v>
      </c>
      <c r="J807" s="17">
        <f t="shared" si="161"/>
        <v>0</v>
      </c>
      <c r="K807" s="25">
        <f t="shared" si="162"/>
        <v>0</v>
      </c>
    </row>
    <row r="808" spans="1:11" ht="13.05" customHeight="1" thickBot="1" x14ac:dyDescent="0.5">
      <c r="A808" s="102" t="s">
        <v>198</v>
      </c>
      <c r="B808" s="103"/>
      <c r="C808" s="99"/>
      <c r="D808" s="100"/>
      <c r="E808" s="100"/>
      <c r="F808" s="100"/>
      <c r="G808" s="101"/>
      <c r="H808" s="29">
        <v>44575</v>
      </c>
      <c r="I808" s="13">
        <f>$E$603</f>
        <v>0</v>
      </c>
      <c r="J808" s="17">
        <f t="shared" si="161"/>
        <v>0</v>
      </c>
      <c r="K808" s="25">
        <f t="shared" si="162"/>
        <v>0</v>
      </c>
    </row>
    <row r="809" spans="1:11" ht="13.05" customHeight="1" thickTop="1" x14ac:dyDescent="0.45">
      <c r="A809" s="106" t="s">
        <v>45</v>
      </c>
      <c r="B809" s="107"/>
      <c r="C809" s="23">
        <f>C800</f>
        <v>68</v>
      </c>
      <c r="D809" s="10">
        <f>D800</f>
        <v>100</v>
      </c>
      <c r="E809" s="14">
        <f>$E$595</f>
        <v>0</v>
      </c>
      <c r="F809" s="40" t="s">
        <v>11</v>
      </c>
      <c r="G809" s="18">
        <f>INT(C809*(185-D809)/100*E809)*12</f>
        <v>0</v>
      </c>
      <c r="H809" s="123"/>
      <c r="I809" s="124"/>
      <c r="J809" s="125"/>
      <c r="K809" s="26">
        <f>G809</f>
        <v>0</v>
      </c>
    </row>
    <row r="810" spans="1:11" ht="13.05" customHeight="1" x14ac:dyDescent="0.45">
      <c r="A810" s="94" t="s">
        <v>199</v>
      </c>
      <c r="B810" s="104"/>
      <c r="C810" s="96"/>
      <c r="D810" s="97"/>
      <c r="E810" s="97"/>
      <c r="F810" s="97"/>
      <c r="G810" s="98"/>
      <c r="H810" s="28">
        <v>4982</v>
      </c>
      <c r="I810" s="11">
        <f>$E$596</f>
        <v>0</v>
      </c>
      <c r="J810" s="16">
        <f>INT(H810*I810)</f>
        <v>0</v>
      </c>
      <c r="K810" s="24">
        <f>J810</f>
        <v>0</v>
      </c>
    </row>
    <row r="811" spans="1:11" ht="13.05" customHeight="1" x14ac:dyDescent="0.45">
      <c r="A811" s="94" t="s">
        <v>211</v>
      </c>
      <c r="B811" s="104"/>
      <c r="C811" s="96"/>
      <c r="D811" s="97"/>
      <c r="E811" s="97"/>
      <c r="F811" s="97"/>
      <c r="G811" s="98"/>
      <c r="H811" s="28">
        <v>82147</v>
      </c>
      <c r="I811" s="11">
        <f>$E$597</f>
        <v>0</v>
      </c>
      <c r="J811" s="16">
        <f t="shared" ref="J811:J817" si="163">INT(H811*I811)</f>
        <v>0</v>
      </c>
      <c r="K811" s="24">
        <f t="shared" ref="K811:K817" si="164">J811</f>
        <v>0</v>
      </c>
    </row>
    <row r="812" spans="1:11" ht="13.05" customHeight="1" x14ac:dyDescent="0.45">
      <c r="A812" s="94" t="s">
        <v>212</v>
      </c>
      <c r="B812" s="104"/>
      <c r="C812" s="96"/>
      <c r="D812" s="97"/>
      <c r="E812" s="97"/>
      <c r="F812" s="97"/>
      <c r="G812" s="98"/>
      <c r="H812" s="28">
        <v>26031</v>
      </c>
      <c r="I812" s="11">
        <f>$E$598</f>
        <v>0</v>
      </c>
      <c r="J812" s="16">
        <f t="shared" si="163"/>
        <v>0</v>
      </c>
      <c r="K812" s="24">
        <f t="shared" si="164"/>
        <v>0</v>
      </c>
    </row>
    <row r="813" spans="1:11" ht="13.05" customHeight="1" x14ac:dyDescent="0.45">
      <c r="A813" s="94" t="s">
        <v>200</v>
      </c>
      <c r="B813" s="104"/>
      <c r="C813" s="96"/>
      <c r="D813" s="97"/>
      <c r="E813" s="97"/>
      <c r="F813" s="97"/>
      <c r="G813" s="98"/>
      <c r="H813" s="28">
        <v>93229</v>
      </c>
      <c r="I813" s="11">
        <f>$E$599</f>
        <v>0</v>
      </c>
      <c r="J813" s="16">
        <f t="shared" si="163"/>
        <v>0</v>
      </c>
      <c r="K813" s="24">
        <f t="shared" si="164"/>
        <v>0</v>
      </c>
    </row>
    <row r="814" spans="1:11" ht="13.05" customHeight="1" x14ac:dyDescent="0.45">
      <c r="A814" s="94" t="s">
        <v>201</v>
      </c>
      <c r="B814" s="104"/>
      <c r="C814" s="96"/>
      <c r="D814" s="97"/>
      <c r="E814" s="97"/>
      <c r="F814" s="97"/>
      <c r="G814" s="98"/>
      <c r="H814" s="28">
        <v>1985</v>
      </c>
      <c r="I814" s="11">
        <f>$E$600</f>
        <v>0</v>
      </c>
      <c r="J814" s="16">
        <f t="shared" si="163"/>
        <v>0</v>
      </c>
      <c r="K814" s="24">
        <f t="shared" si="164"/>
        <v>0</v>
      </c>
    </row>
    <row r="815" spans="1:11" ht="13.05" customHeight="1" x14ac:dyDescent="0.45">
      <c r="A815" s="94" t="s">
        <v>213</v>
      </c>
      <c r="B815" s="104"/>
      <c r="C815" s="99"/>
      <c r="D815" s="100"/>
      <c r="E815" s="100"/>
      <c r="F815" s="100"/>
      <c r="G815" s="101"/>
      <c r="H815" s="28">
        <v>33000</v>
      </c>
      <c r="I815" s="13">
        <f>$E$601</f>
        <v>0</v>
      </c>
      <c r="J815" s="17">
        <f t="shared" si="163"/>
        <v>0</v>
      </c>
      <c r="K815" s="25">
        <f t="shared" si="164"/>
        <v>0</v>
      </c>
    </row>
    <row r="816" spans="1:11" ht="13.05" customHeight="1" x14ac:dyDescent="0.45">
      <c r="A816" s="102" t="s">
        <v>214</v>
      </c>
      <c r="B816" s="105"/>
      <c r="C816" s="99"/>
      <c r="D816" s="100"/>
      <c r="E816" s="100"/>
      <c r="F816" s="100"/>
      <c r="G816" s="101"/>
      <c r="H816" s="28">
        <v>11692</v>
      </c>
      <c r="I816" s="13">
        <f>$E$602</f>
        <v>0</v>
      </c>
      <c r="J816" s="17">
        <f t="shared" si="163"/>
        <v>0</v>
      </c>
      <c r="K816" s="25">
        <f t="shared" si="164"/>
        <v>0</v>
      </c>
    </row>
    <row r="817" spans="1:11" ht="13.05" customHeight="1" thickBot="1" x14ac:dyDescent="0.5">
      <c r="A817" s="74" t="s">
        <v>202</v>
      </c>
      <c r="B817" s="75"/>
      <c r="C817" s="112"/>
      <c r="D817" s="113"/>
      <c r="E817" s="113"/>
      <c r="F817" s="113"/>
      <c r="G817" s="114"/>
      <c r="H817" s="30">
        <v>45236</v>
      </c>
      <c r="I817" s="19">
        <f>$E$603</f>
        <v>0</v>
      </c>
      <c r="J817" s="20">
        <f t="shared" si="163"/>
        <v>0</v>
      </c>
      <c r="K817" s="27">
        <f t="shared" si="164"/>
        <v>0</v>
      </c>
    </row>
    <row r="818" spans="1:11" ht="13.05" customHeight="1" thickTop="1" thickBot="1" x14ac:dyDescent="0.5">
      <c r="J818" s="12" t="s">
        <v>50</v>
      </c>
      <c r="K818" s="38">
        <f>SUM(K800:K817)</f>
        <v>0</v>
      </c>
    </row>
    <row r="819" spans="1:11" ht="13.05" customHeight="1" thickTop="1" thickBot="1" x14ac:dyDescent="0.5">
      <c r="J819" s="12" t="s">
        <v>51</v>
      </c>
      <c r="K819" s="38">
        <f>K818-K820</f>
        <v>0</v>
      </c>
    </row>
    <row r="820" spans="1:11" ht="13.05" customHeight="1" thickTop="1" thickBot="1" x14ac:dyDescent="0.5">
      <c r="J820" s="12" t="s">
        <v>34</v>
      </c>
      <c r="K820" s="38">
        <f>ROUNDUP(K818/1.1,0)</f>
        <v>0</v>
      </c>
    </row>
    <row r="821" spans="1:11" ht="13.05" customHeight="1" thickTop="1" thickBot="1" x14ac:dyDescent="0.5"/>
    <row r="822" spans="1:11" ht="13.05" customHeight="1" thickTop="1" thickBot="1" x14ac:dyDescent="0.5">
      <c r="J822" s="12" t="s">
        <v>137</v>
      </c>
      <c r="K822" s="41">
        <f>SUM(K628,K653,K670,K695,K720,K745,K770,K795,K820)</f>
        <v>0</v>
      </c>
    </row>
    <row r="823" spans="1:11" ht="13.05" customHeight="1" thickTop="1" x14ac:dyDescent="0.45"/>
    <row r="824" spans="1:11" ht="20.399999999999999" thickBot="1" x14ac:dyDescent="0.5">
      <c r="A824" s="9" t="s">
        <v>206</v>
      </c>
      <c r="B824" s="9"/>
      <c r="E824" s="133" t="s">
        <v>22</v>
      </c>
      <c r="F824" s="83"/>
    </row>
    <row r="825" spans="1:11" ht="13.05" customHeight="1" thickTop="1" thickBot="1" x14ac:dyDescent="0.5">
      <c r="A825" s="83" t="s">
        <v>17</v>
      </c>
      <c r="B825" s="83"/>
      <c r="C825" s="83" t="s">
        <v>18</v>
      </c>
      <c r="D825" s="108"/>
      <c r="E825" s="60"/>
      <c r="F825" s="7" t="s">
        <v>20</v>
      </c>
    </row>
    <row r="826" spans="1:11" ht="13.05" customHeight="1" thickTop="1" thickBot="1" x14ac:dyDescent="0.5">
      <c r="A826" s="83" t="s">
        <v>23</v>
      </c>
      <c r="B826" s="83"/>
      <c r="C826" s="83" t="s">
        <v>192</v>
      </c>
      <c r="D826" s="108"/>
      <c r="E826" s="60"/>
      <c r="F826" s="7" t="s">
        <v>21</v>
      </c>
    </row>
    <row r="827" spans="1:11" ht="13.05" customHeight="1" thickTop="1" thickBot="1" x14ac:dyDescent="0.5">
      <c r="A827" s="83"/>
      <c r="B827" s="83"/>
      <c r="C827" s="83" t="s">
        <v>216</v>
      </c>
      <c r="D827" s="108"/>
      <c r="E827" s="60"/>
      <c r="F827" s="7" t="s">
        <v>21</v>
      </c>
    </row>
    <row r="828" spans="1:11" ht="13.05" customHeight="1" thickTop="1" thickBot="1" x14ac:dyDescent="0.5">
      <c r="A828" s="83"/>
      <c r="B828" s="83"/>
      <c r="C828" s="83" t="s">
        <v>217</v>
      </c>
      <c r="D828" s="108"/>
      <c r="E828" s="60"/>
      <c r="F828" s="7" t="s">
        <v>21</v>
      </c>
    </row>
    <row r="829" spans="1:11" ht="13.05" customHeight="1" thickTop="1" thickBot="1" x14ac:dyDescent="0.5">
      <c r="A829" s="83"/>
      <c r="B829" s="83"/>
      <c r="C829" s="83" t="s">
        <v>193</v>
      </c>
      <c r="D829" s="108"/>
      <c r="E829" s="60"/>
      <c r="F829" s="7" t="s">
        <v>21</v>
      </c>
    </row>
    <row r="830" spans="1:11" ht="13.05" customHeight="1" thickTop="1" thickBot="1" x14ac:dyDescent="0.5">
      <c r="A830" s="83" t="s">
        <v>24</v>
      </c>
      <c r="B830" s="83"/>
      <c r="C830" s="83" t="s">
        <v>192</v>
      </c>
      <c r="D830" s="108"/>
      <c r="E830" s="60"/>
      <c r="F830" s="7" t="s">
        <v>21</v>
      </c>
    </row>
    <row r="831" spans="1:11" ht="13.05" customHeight="1" thickTop="1" thickBot="1" x14ac:dyDescent="0.5">
      <c r="A831" s="83"/>
      <c r="B831" s="83"/>
      <c r="C831" s="83" t="s">
        <v>216</v>
      </c>
      <c r="D831" s="108"/>
      <c r="E831" s="60"/>
      <c r="F831" s="7" t="s">
        <v>21</v>
      </c>
    </row>
    <row r="832" spans="1:11" ht="13.05" customHeight="1" thickTop="1" thickBot="1" x14ac:dyDescent="0.5">
      <c r="A832" s="83"/>
      <c r="B832" s="83"/>
      <c r="C832" s="83" t="s">
        <v>217</v>
      </c>
      <c r="D832" s="108"/>
      <c r="E832" s="60"/>
      <c r="F832" s="7" t="s">
        <v>21</v>
      </c>
    </row>
    <row r="833" spans="1:11" ht="13.05" customHeight="1" thickTop="1" thickBot="1" x14ac:dyDescent="0.5">
      <c r="A833" s="83"/>
      <c r="B833" s="83"/>
      <c r="C833" s="83" t="s">
        <v>193</v>
      </c>
      <c r="D833" s="108"/>
      <c r="E833" s="60"/>
      <c r="F833" s="7" t="s">
        <v>21</v>
      </c>
    </row>
    <row r="834" spans="1:11" ht="13.05" customHeight="1" thickTop="1" thickBot="1" x14ac:dyDescent="0.5"/>
    <row r="835" spans="1:11" ht="13.05" customHeight="1" thickTop="1" x14ac:dyDescent="0.45">
      <c r="A835" s="15" t="s">
        <v>0</v>
      </c>
      <c r="B835" s="21" t="s">
        <v>1</v>
      </c>
      <c r="C835" s="109" t="s">
        <v>17</v>
      </c>
      <c r="D835" s="110"/>
      <c r="E835" s="110"/>
      <c r="F835" s="110"/>
      <c r="G835" s="111"/>
      <c r="H835" s="109" t="s">
        <v>34</v>
      </c>
      <c r="I835" s="110"/>
      <c r="J835" s="111"/>
      <c r="K835" s="76" t="s">
        <v>39</v>
      </c>
    </row>
    <row r="836" spans="1:11" ht="13.05" customHeight="1" x14ac:dyDescent="0.45">
      <c r="A836" s="79">
        <v>57</v>
      </c>
      <c r="B836" s="81" t="s">
        <v>87</v>
      </c>
      <c r="C836" s="22" t="s">
        <v>26</v>
      </c>
      <c r="D836" s="6" t="s">
        <v>27</v>
      </c>
      <c r="E836" s="83" t="s">
        <v>28</v>
      </c>
      <c r="F836" s="83"/>
      <c r="G836" s="84" t="s">
        <v>29</v>
      </c>
      <c r="H836" s="22" t="s">
        <v>36</v>
      </c>
      <c r="I836" s="86" t="s">
        <v>38</v>
      </c>
      <c r="J836" s="84" t="s">
        <v>35</v>
      </c>
      <c r="K836" s="77"/>
    </row>
    <row r="837" spans="1:11" ht="13.05" customHeight="1" thickBot="1" x14ac:dyDescent="0.5">
      <c r="A837" s="80"/>
      <c r="B837" s="82"/>
      <c r="C837" s="36" t="s">
        <v>30</v>
      </c>
      <c r="D837" s="37" t="s">
        <v>31</v>
      </c>
      <c r="E837" s="37" t="s">
        <v>32</v>
      </c>
      <c r="F837" s="37" t="s">
        <v>33</v>
      </c>
      <c r="G837" s="85"/>
      <c r="H837" s="36" t="s">
        <v>37</v>
      </c>
      <c r="I837" s="87"/>
      <c r="J837" s="88"/>
      <c r="K837" s="78"/>
    </row>
    <row r="838" spans="1:11" ht="13.05" customHeight="1" thickTop="1" x14ac:dyDescent="0.45">
      <c r="A838" s="89" t="s">
        <v>40</v>
      </c>
      <c r="B838" s="90"/>
      <c r="C838" s="31">
        <v>1250</v>
      </c>
      <c r="D838" s="32">
        <v>100</v>
      </c>
      <c r="E838" s="33">
        <f>$E$825</f>
        <v>0</v>
      </c>
      <c r="F838" s="39" t="s">
        <v>12</v>
      </c>
      <c r="G838" s="34">
        <f>INT(C838*(185-D838)/100*E838)*12</f>
        <v>0</v>
      </c>
      <c r="H838" s="91"/>
      <c r="I838" s="92"/>
      <c r="J838" s="93"/>
      <c r="K838" s="35">
        <f>G838</f>
        <v>0</v>
      </c>
    </row>
    <row r="839" spans="1:11" ht="13.05" customHeight="1" x14ac:dyDescent="0.45">
      <c r="A839" s="94" t="s">
        <v>195</v>
      </c>
      <c r="B839" s="95"/>
      <c r="C839" s="96"/>
      <c r="D839" s="97"/>
      <c r="E839" s="97"/>
      <c r="F839" s="97"/>
      <c r="G839" s="98"/>
      <c r="H839" s="28">
        <v>103108</v>
      </c>
      <c r="I839" s="11">
        <f>$E$826</f>
        <v>0</v>
      </c>
      <c r="J839" s="16">
        <f t="shared" ref="J839:J846" si="165">INT(H839*I839)</f>
        <v>0</v>
      </c>
      <c r="K839" s="24">
        <f>J839</f>
        <v>0</v>
      </c>
    </row>
    <row r="840" spans="1:11" ht="13.05" customHeight="1" x14ac:dyDescent="0.45">
      <c r="A840" s="94" t="s">
        <v>207</v>
      </c>
      <c r="B840" s="95"/>
      <c r="C840" s="96"/>
      <c r="D840" s="97"/>
      <c r="E840" s="97"/>
      <c r="F840" s="97"/>
      <c r="G840" s="98"/>
      <c r="H840" s="28">
        <v>1521584</v>
      </c>
      <c r="I840" s="11">
        <f>$E$827</f>
        <v>0</v>
      </c>
      <c r="J840" s="16">
        <f t="shared" si="165"/>
        <v>0</v>
      </c>
      <c r="K840" s="24">
        <f t="shared" ref="K840:K846" si="166">J840</f>
        <v>0</v>
      </c>
    </row>
    <row r="841" spans="1:11" ht="13.05" customHeight="1" x14ac:dyDescent="0.45">
      <c r="A841" s="94" t="s">
        <v>208</v>
      </c>
      <c r="B841" s="95"/>
      <c r="C841" s="96"/>
      <c r="D841" s="97"/>
      <c r="E841" s="97"/>
      <c r="F841" s="97"/>
      <c r="G841" s="98"/>
      <c r="H841" s="28">
        <v>418004</v>
      </c>
      <c r="I841" s="11">
        <f>$E$828</f>
        <v>0</v>
      </c>
      <c r="J841" s="16">
        <f t="shared" si="165"/>
        <v>0</v>
      </c>
      <c r="K841" s="24">
        <f t="shared" si="166"/>
        <v>0</v>
      </c>
    </row>
    <row r="842" spans="1:11" ht="13.05" customHeight="1" x14ac:dyDescent="0.45">
      <c r="A842" s="94" t="s">
        <v>196</v>
      </c>
      <c r="B842" s="95"/>
      <c r="C842" s="96"/>
      <c r="D842" s="97"/>
      <c r="E842" s="97"/>
      <c r="F842" s="97"/>
      <c r="G842" s="98"/>
      <c r="H842" s="28">
        <v>2284029</v>
      </c>
      <c r="I842" s="11">
        <f>$E$829</f>
        <v>0</v>
      </c>
      <c r="J842" s="16">
        <f t="shared" si="165"/>
        <v>0</v>
      </c>
      <c r="K842" s="24">
        <f t="shared" si="166"/>
        <v>0</v>
      </c>
    </row>
    <row r="843" spans="1:11" ht="13.05" customHeight="1" x14ac:dyDescent="0.45">
      <c r="A843" s="94" t="s">
        <v>197</v>
      </c>
      <c r="B843" s="95"/>
      <c r="C843" s="96"/>
      <c r="D843" s="97"/>
      <c r="E843" s="97"/>
      <c r="F843" s="97"/>
      <c r="G843" s="98"/>
      <c r="H843" s="28">
        <v>68493</v>
      </c>
      <c r="I843" s="11">
        <f>$E$830</f>
        <v>0</v>
      </c>
      <c r="J843" s="16">
        <f t="shared" si="165"/>
        <v>0</v>
      </c>
      <c r="K843" s="24">
        <f t="shared" si="166"/>
        <v>0</v>
      </c>
    </row>
    <row r="844" spans="1:11" ht="13.05" customHeight="1" x14ac:dyDescent="0.45">
      <c r="A844" s="94" t="s">
        <v>209</v>
      </c>
      <c r="B844" s="95"/>
      <c r="C844" s="99"/>
      <c r="D844" s="100"/>
      <c r="E844" s="100"/>
      <c r="F844" s="100"/>
      <c r="G844" s="101"/>
      <c r="H844" s="28">
        <v>868080</v>
      </c>
      <c r="I844" s="13">
        <f>$E$831</f>
        <v>0</v>
      </c>
      <c r="J844" s="17">
        <f t="shared" si="165"/>
        <v>0</v>
      </c>
      <c r="K844" s="25">
        <f t="shared" si="166"/>
        <v>0</v>
      </c>
    </row>
    <row r="845" spans="1:11" ht="13.05" customHeight="1" x14ac:dyDescent="0.45">
      <c r="A845" s="102" t="s">
        <v>210</v>
      </c>
      <c r="B845" s="103"/>
      <c r="C845" s="99"/>
      <c r="D845" s="100"/>
      <c r="E845" s="100"/>
      <c r="F845" s="100"/>
      <c r="G845" s="101"/>
      <c r="H845" s="28">
        <v>286036</v>
      </c>
      <c r="I845" s="13">
        <f>$E$832</f>
        <v>0</v>
      </c>
      <c r="J845" s="17">
        <f t="shared" si="165"/>
        <v>0</v>
      </c>
      <c r="K845" s="25">
        <f t="shared" si="166"/>
        <v>0</v>
      </c>
    </row>
    <row r="846" spans="1:11" ht="13.05" customHeight="1" thickBot="1" x14ac:dyDescent="0.5">
      <c r="A846" s="102" t="s">
        <v>198</v>
      </c>
      <c r="B846" s="103"/>
      <c r="C846" s="99"/>
      <c r="D846" s="100"/>
      <c r="E846" s="100"/>
      <c r="F846" s="100"/>
      <c r="G846" s="101"/>
      <c r="H846" s="29">
        <v>1670535</v>
      </c>
      <c r="I846" s="13">
        <f>$E$833</f>
        <v>0</v>
      </c>
      <c r="J846" s="17">
        <f t="shared" si="165"/>
        <v>0</v>
      </c>
      <c r="K846" s="25">
        <f t="shared" si="166"/>
        <v>0</v>
      </c>
    </row>
    <row r="847" spans="1:11" ht="13.05" customHeight="1" thickTop="1" x14ac:dyDescent="0.45">
      <c r="A847" s="106" t="s">
        <v>45</v>
      </c>
      <c r="B847" s="107"/>
      <c r="C847" s="23">
        <f>C838</f>
        <v>1250</v>
      </c>
      <c r="D847" s="10">
        <f>D838</f>
        <v>100</v>
      </c>
      <c r="E847" s="14">
        <f>$E$825</f>
        <v>0</v>
      </c>
      <c r="F847" s="40" t="s">
        <v>11</v>
      </c>
      <c r="G847" s="18">
        <f>INT(C847*(185-D847)/100*E847)*12</f>
        <v>0</v>
      </c>
      <c r="H847" s="123"/>
      <c r="I847" s="124"/>
      <c r="J847" s="125"/>
      <c r="K847" s="26">
        <f>G847</f>
        <v>0</v>
      </c>
    </row>
    <row r="848" spans="1:11" ht="13.05" customHeight="1" x14ac:dyDescent="0.45">
      <c r="A848" s="94" t="s">
        <v>199</v>
      </c>
      <c r="B848" s="104"/>
      <c r="C848" s="96"/>
      <c r="D848" s="97"/>
      <c r="E848" s="97"/>
      <c r="F848" s="97"/>
      <c r="G848" s="98"/>
      <c r="H848" s="28">
        <v>103819</v>
      </c>
      <c r="I848" s="11">
        <f>$E$826</f>
        <v>0</v>
      </c>
      <c r="J848" s="16">
        <f t="shared" ref="J848:J855" si="167">INT(H848*I848)</f>
        <v>0</v>
      </c>
      <c r="K848" s="24">
        <f>J848</f>
        <v>0</v>
      </c>
    </row>
    <row r="849" spans="1:11" ht="13.05" customHeight="1" x14ac:dyDescent="0.45">
      <c r="A849" s="94" t="s">
        <v>211</v>
      </c>
      <c r="B849" s="104"/>
      <c r="C849" s="96"/>
      <c r="D849" s="97"/>
      <c r="E849" s="97"/>
      <c r="F849" s="97"/>
      <c r="G849" s="98"/>
      <c r="H849" s="28">
        <v>1501397</v>
      </c>
      <c r="I849" s="11">
        <f>$E$827</f>
        <v>0</v>
      </c>
      <c r="J849" s="16">
        <f t="shared" si="167"/>
        <v>0</v>
      </c>
      <c r="K849" s="24">
        <f t="shared" ref="K849:K855" si="168">J849</f>
        <v>0</v>
      </c>
    </row>
    <row r="850" spans="1:11" ht="13.05" customHeight="1" x14ac:dyDescent="0.45">
      <c r="A850" s="94" t="s">
        <v>212</v>
      </c>
      <c r="B850" s="104"/>
      <c r="C850" s="96"/>
      <c r="D850" s="97"/>
      <c r="E850" s="97"/>
      <c r="F850" s="97"/>
      <c r="G850" s="98"/>
      <c r="H850" s="28">
        <v>421038</v>
      </c>
      <c r="I850" s="11">
        <f>$E$828</f>
        <v>0</v>
      </c>
      <c r="J850" s="16">
        <f t="shared" si="167"/>
        <v>0</v>
      </c>
      <c r="K850" s="24">
        <f t="shared" si="168"/>
        <v>0</v>
      </c>
    </row>
    <row r="851" spans="1:11" ht="13.05" customHeight="1" x14ac:dyDescent="0.45">
      <c r="A851" s="94" t="s">
        <v>200</v>
      </c>
      <c r="B851" s="104"/>
      <c r="C851" s="96"/>
      <c r="D851" s="97"/>
      <c r="E851" s="97"/>
      <c r="F851" s="97"/>
      <c r="G851" s="98"/>
      <c r="H851" s="28">
        <v>2257544</v>
      </c>
      <c r="I851" s="11">
        <f>$E$829</f>
        <v>0</v>
      </c>
      <c r="J851" s="16">
        <f t="shared" si="167"/>
        <v>0</v>
      </c>
      <c r="K851" s="24">
        <f t="shared" si="168"/>
        <v>0</v>
      </c>
    </row>
    <row r="852" spans="1:11" ht="13.05" customHeight="1" x14ac:dyDescent="0.45">
      <c r="A852" s="94" t="s">
        <v>201</v>
      </c>
      <c r="B852" s="104"/>
      <c r="C852" s="96"/>
      <c r="D852" s="97"/>
      <c r="E852" s="97"/>
      <c r="F852" s="97"/>
      <c r="G852" s="98"/>
      <c r="H852" s="28">
        <v>67782</v>
      </c>
      <c r="I852" s="11">
        <f>$E$830</f>
        <v>0</v>
      </c>
      <c r="J852" s="16">
        <f t="shared" si="167"/>
        <v>0</v>
      </c>
      <c r="K852" s="24">
        <f t="shared" si="168"/>
        <v>0</v>
      </c>
    </row>
    <row r="853" spans="1:11" ht="13.05" customHeight="1" x14ac:dyDescent="0.45">
      <c r="A853" s="94" t="s">
        <v>213</v>
      </c>
      <c r="B853" s="104"/>
      <c r="C853" s="99"/>
      <c r="D853" s="100"/>
      <c r="E853" s="100"/>
      <c r="F853" s="100"/>
      <c r="G853" s="101"/>
      <c r="H853" s="28">
        <v>888267</v>
      </c>
      <c r="I853" s="13">
        <f>$E$831</f>
        <v>0</v>
      </c>
      <c r="J853" s="17">
        <f t="shared" si="167"/>
        <v>0</v>
      </c>
      <c r="K853" s="25">
        <f t="shared" si="168"/>
        <v>0</v>
      </c>
    </row>
    <row r="854" spans="1:11" ht="13.05" customHeight="1" x14ac:dyDescent="0.45">
      <c r="A854" s="102" t="s">
        <v>214</v>
      </c>
      <c r="B854" s="105"/>
      <c r="C854" s="99"/>
      <c r="D854" s="100"/>
      <c r="E854" s="100"/>
      <c r="F854" s="100"/>
      <c r="G854" s="101"/>
      <c r="H854" s="28">
        <v>283002</v>
      </c>
      <c r="I854" s="13">
        <f>$E$832</f>
        <v>0</v>
      </c>
      <c r="J854" s="17">
        <f t="shared" si="167"/>
        <v>0</v>
      </c>
      <c r="K854" s="25">
        <f t="shared" si="168"/>
        <v>0</v>
      </c>
    </row>
    <row r="855" spans="1:11" ht="13.05" customHeight="1" thickBot="1" x14ac:dyDescent="0.5">
      <c r="A855" s="74" t="s">
        <v>202</v>
      </c>
      <c r="B855" s="75"/>
      <c r="C855" s="112"/>
      <c r="D855" s="113"/>
      <c r="E855" s="113"/>
      <c r="F855" s="113"/>
      <c r="G855" s="114"/>
      <c r="H855" s="30">
        <v>1697020</v>
      </c>
      <c r="I855" s="19">
        <f>$E$833</f>
        <v>0</v>
      </c>
      <c r="J855" s="20">
        <f t="shared" si="167"/>
        <v>0</v>
      </c>
      <c r="K855" s="27">
        <f t="shared" si="168"/>
        <v>0</v>
      </c>
    </row>
    <row r="856" spans="1:11" ht="13.05" customHeight="1" thickTop="1" thickBot="1" x14ac:dyDescent="0.5">
      <c r="J856" s="12" t="s">
        <v>50</v>
      </c>
      <c r="K856" s="38">
        <f>SUM(K838:K855)</f>
        <v>0</v>
      </c>
    </row>
    <row r="857" spans="1:11" ht="13.05" customHeight="1" thickTop="1" thickBot="1" x14ac:dyDescent="0.5">
      <c r="J857" s="12" t="s">
        <v>51</v>
      </c>
      <c r="K857" s="38">
        <f>K856-K858</f>
        <v>0</v>
      </c>
    </row>
    <row r="858" spans="1:11" ht="13.05" customHeight="1" thickTop="1" thickBot="1" x14ac:dyDescent="0.5">
      <c r="J858" s="12" t="s">
        <v>34</v>
      </c>
      <c r="K858" s="38">
        <f>ROUNDUP(K856/1.1,0)</f>
        <v>0</v>
      </c>
    </row>
    <row r="859" spans="1:11" ht="13.05" customHeight="1" thickTop="1" thickBot="1" x14ac:dyDescent="0.5"/>
    <row r="860" spans="1:11" ht="13.05" customHeight="1" thickTop="1" thickBot="1" x14ac:dyDescent="0.5">
      <c r="J860" s="12" t="s">
        <v>150</v>
      </c>
      <c r="K860" s="41">
        <f>K858</f>
        <v>0</v>
      </c>
    </row>
    <row r="861" spans="1:11" ht="13.05" customHeight="1" thickTop="1" x14ac:dyDescent="0.45"/>
    <row r="862" spans="1:11" ht="20.399999999999999" thickBot="1" x14ac:dyDescent="0.5">
      <c r="A862" s="9" t="s">
        <v>88</v>
      </c>
      <c r="B862" s="9"/>
      <c r="E862" s="133" t="s">
        <v>22</v>
      </c>
      <c r="F862" s="83"/>
    </row>
    <row r="863" spans="1:11" ht="13.05" customHeight="1" thickTop="1" thickBot="1" x14ac:dyDescent="0.5">
      <c r="A863" s="83" t="s">
        <v>89</v>
      </c>
      <c r="B863" s="83"/>
      <c r="C863" s="83" t="s">
        <v>90</v>
      </c>
      <c r="D863" s="108"/>
      <c r="E863" s="60"/>
      <c r="F863" s="7" t="s">
        <v>91</v>
      </c>
    </row>
    <row r="864" spans="1:11" ht="13.05" customHeight="1" thickTop="1" thickBot="1" x14ac:dyDescent="0.5">
      <c r="A864" s="83" t="s">
        <v>23</v>
      </c>
      <c r="B864" s="83"/>
      <c r="C864" s="83" t="s">
        <v>92</v>
      </c>
      <c r="D864" s="108"/>
      <c r="E864" s="60"/>
      <c r="F864" s="7" t="s">
        <v>21</v>
      </c>
    </row>
    <row r="865" spans="1:11" ht="13.05" customHeight="1" thickTop="1" thickBot="1" x14ac:dyDescent="0.5">
      <c r="A865" s="83"/>
      <c r="B865" s="83"/>
      <c r="C865" s="83" t="s">
        <v>93</v>
      </c>
      <c r="D865" s="108"/>
      <c r="E865" s="60"/>
      <c r="F865" s="7" t="s">
        <v>21</v>
      </c>
    </row>
    <row r="866" spans="1:11" ht="13.05" customHeight="1" thickTop="1" thickBot="1" x14ac:dyDescent="0.5">
      <c r="A866" s="83"/>
      <c r="B866" s="83"/>
      <c r="C866" s="83" t="s">
        <v>94</v>
      </c>
      <c r="D866" s="108"/>
      <c r="E866" s="60"/>
      <c r="F866" s="7" t="s">
        <v>21</v>
      </c>
    </row>
    <row r="867" spans="1:11" ht="13.05" customHeight="1" thickTop="1" thickBot="1" x14ac:dyDescent="0.5"/>
    <row r="868" spans="1:11" ht="13.05" customHeight="1" thickTop="1" x14ac:dyDescent="0.45">
      <c r="A868" s="15" t="s">
        <v>0</v>
      </c>
      <c r="B868" s="21" t="s">
        <v>1</v>
      </c>
      <c r="C868" s="109" t="s">
        <v>95</v>
      </c>
      <c r="D868" s="110"/>
      <c r="E868" s="110"/>
      <c r="F868" s="110"/>
      <c r="G868" s="111"/>
      <c r="H868" s="109" t="s">
        <v>34</v>
      </c>
      <c r="I868" s="110"/>
      <c r="J868" s="111"/>
      <c r="K868" s="76" t="s">
        <v>39</v>
      </c>
    </row>
    <row r="869" spans="1:11" ht="13.05" customHeight="1" x14ac:dyDescent="0.45">
      <c r="A869" s="79">
        <v>3</v>
      </c>
      <c r="B869" s="81" t="s">
        <v>104</v>
      </c>
      <c r="C869" s="149" t="s">
        <v>96</v>
      </c>
      <c r="D869" s="128"/>
      <c r="E869" s="150" t="s">
        <v>28</v>
      </c>
      <c r="F869" s="128"/>
      <c r="G869" s="84" t="s">
        <v>29</v>
      </c>
      <c r="H869" s="22" t="s">
        <v>36</v>
      </c>
      <c r="I869" s="86" t="s">
        <v>38</v>
      </c>
      <c r="J869" s="84" t="s">
        <v>35</v>
      </c>
      <c r="K869" s="77"/>
    </row>
    <row r="870" spans="1:11" ht="13.05" customHeight="1" thickBot="1" x14ac:dyDescent="0.5">
      <c r="A870" s="80"/>
      <c r="B870" s="82"/>
      <c r="C870" s="129"/>
      <c r="D870" s="130"/>
      <c r="E870" s="132"/>
      <c r="F870" s="130"/>
      <c r="G870" s="85"/>
      <c r="H870" s="36" t="s">
        <v>37</v>
      </c>
      <c r="I870" s="87"/>
      <c r="J870" s="88"/>
      <c r="K870" s="78"/>
    </row>
    <row r="871" spans="1:11" ht="13.05" customHeight="1" thickTop="1" x14ac:dyDescent="0.45">
      <c r="A871" s="135" t="s">
        <v>103</v>
      </c>
      <c r="B871" s="136"/>
      <c r="C871" s="115">
        <v>1</v>
      </c>
      <c r="D871" s="116"/>
      <c r="E871" s="117">
        <f>$E$863</f>
        <v>0</v>
      </c>
      <c r="F871" s="118"/>
      <c r="G871" s="34">
        <f>INT(C871*E871)*12</f>
        <v>0</v>
      </c>
      <c r="H871" s="91"/>
      <c r="I871" s="92"/>
      <c r="J871" s="93"/>
      <c r="K871" s="35">
        <f>G871</f>
        <v>0</v>
      </c>
    </row>
    <row r="872" spans="1:11" ht="13.05" customHeight="1" x14ac:dyDescent="0.45">
      <c r="A872" s="137" t="s">
        <v>97</v>
      </c>
      <c r="B872" s="138"/>
      <c r="C872" s="96"/>
      <c r="D872" s="97"/>
      <c r="E872" s="97"/>
      <c r="F872" s="97"/>
      <c r="G872" s="98"/>
      <c r="H872" s="28">
        <v>1241</v>
      </c>
      <c r="I872" s="11">
        <f>$E$864</f>
        <v>0</v>
      </c>
      <c r="J872" s="16">
        <f>INT(H872*I872)</f>
        <v>0</v>
      </c>
      <c r="K872" s="24">
        <f>J872</f>
        <v>0</v>
      </c>
    </row>
    <row r="873" spans="1:11" ht="13.05" customHeight="1" x14ac:dyDescent="0.45">
      <c r="A873" s="137" t="s">
        <v>98</v>
      </c>
      <c r="B873" s="138"/>
      <c r="C873" s="96"/>
      <c r="D873" s="97"/>
      <c r="E873" s="97"/>
      <c r="F873" s="97"/>
      <c r="G873" s="98"/>
      <c r="H873" s="28">
        <v>125</v>
      </c>
      <c r="I873" s="11">
        <f>$E$865</f>
        <v>0</v>
      </c>
      <c r="J873" s="16">
        <f t="shared" ref="J873:J874" si="169">INT(H873*I873)</f>
        <v>0</v>
      </c>
      <c r="K873" s="24">
        <f t="shared" ref="K873:K874" si="170">J873</f>
        <v>0</v>
      </c>
    </row>
    <row r="874" spans="1:11" ht="13.05" customHeight="1" thickBot="1" x14ac:dyDescent="0.5">
      <c r="A874" s="139" t="s">
        <v>99</v>
      </c>
      <c r="B874" s="140"/>
      <c r="C874" s="99"/>
      <c r="D874" s="100"/>
      <c r="E874" s="100"/>
      <c r="F874" s="100"/>
      <c r="G874" s="101"/>
      <c r="H874" s="29">
        <v>0</v>
      </c>
      <c r="I874" s="13">
        <f>$E$866</f>
        <v>0</v>
      </c>
      <c r="J874" s="17">
        <f t="shared" si="169"/>
        <v>0</v>
      </c>
      <c r="K874" s="25">
        <f t="shared" si="170"/>
        <v>0</v>
      </c>
    </row>
    <row r="875" spans="1:11" ht="13.05" customHeight="1" thickTop="1" x14ac:dyDescent="0.45">
      <c r="A875" s="141" t="s">
        <v>145</v>
      </c>
      <c r="B875" s="142"/>
      <c r="C875" s="119">
        <f>C871</f>
        <v>1</v>
      </c>
      <c r="D875" s="120"/>
      <c r="E875" s="121">
        <f>$E$863</f>
        <v>0</v>
      </c>
      <c r="F875" s="122"/>
      <c r="G875" s="18">
        <f>INT(C875*E875)*12</f>
        <v>0</v>
      </c>
      <c r="H875" s="123"/>
      <c r="I875" s="124"/>
      <c r="J875" s="125"/>
      <c r="K875" s="26">
        <f>G875</f>
        <v>0</v>
      </c>
    </row>
    <row r="876" spans="1:11" ht="13.05" customHeight="1" x14ac:dyDescent="0.45">
      <c r="A876" s="137" t="s">
        <v>100</v>
      </c>
      <c r="B876" s="143"/>
      <c r="C876" s="96"/>
      <c r="D876" s="97"/>
      <c r="E876" s="97"/>
      <c r="F876" s="97"/>
      <c r="G876" s="98"/>
      <c r="H876" s="28">
        <v>1241</v>
      </c>
      <c r="I876" s="11">
        <f>$E$864</f>
        <v>0</v>
      </c>
      <c r="J876" s="16">
        <f>INT(H876*I876)</f>
        <v>0</v>
      </c>
      <c r="K876" s="24">
        <f>J876</f>
        <v>0</v>
      </c>
    </row>
    <row r="877" spans="1:11" ht="13.05" customHeight="1" x14ac:dyDescent="0.45">
      <c r="A877" s="137" t="s">
        <v>101</v>
      </c>
      <c r="B877" s="143"/>
      <c r="C877" s="96"/>
      <c r="D877" s="97"/>
      <c r="E877" s="97"/>
      <c r="F877" s="97"/>
      <c r="G877" s="98"/>
      <c r="H877" s="28">
        <v>125</v>
      </c>
      <c r="I877" s="11">
        <f>$E$865</f>
        <v>0</v>
      </c>
      <c r="J877" s="16">
        <f t="shared" ref="J877:J878" si="171">INT(H877*I877)</f>
        <v>0</v>
      </c>
      <c r="K877" s="24">
        <f t="shared" ref="K877:K878" si="172">J877</f>
        <v>0</v>
      </c>
    </row>
    <row r="878" spans="1:11" ht="13.05" customHeight="1" thickBot="1" x14ac:dyDescent="0.5">
      <c r="A878" s="144" t="s">
        <v>102</v>
      </c>
      <c r="B878" s="145"/>
      <c r="C878" s="112"/>
      <c r="D878" s="113"/>
      <c r="E878" s="113"/>
      <c r="F878" s="113"/>
      <c r="G878" s="114"/>
      <c r="H878" s="30">
        <v>0</v>
      </c>
      <c r="I878" s="19">
        <f>$E$866</f>
        <v>0</v>
      </c>
      <c r="J878" s="20">
        <f t="shared" si="171"/>
        <v>0</v>
      </c>
      <c r="K878" s="27">
        <f t="shared" si="172"/>
        <v>0</v>
      </c>
    </row>
    <row r="879" spans="1:11" ht="13.05" customHeight="1" thickTop="1" thickBot="1" x14ac:dyDescent="0.5">
      <c r="J879" s="12" t="s">
        <v>50</v>
      </c>
      <c r="K879" s="38">
        <f>SUM(K871:K878)</f>
        <v>0</v>
      </c>
    </row>
    <row r="880" spans="1:11" ht="13.05" customHeight="1" thickTop="1" thickBot="1" x14ac:dyDescent="0.5">
      <c r="J880" s="12" t="s">
        <v>51</v>
      </c>
      <c r="K880" s="38">
        <f>K879-K881</f>
        <v>0</v>
      </c>
    </row>
    <row r="881" spans="1:11" ht="13.05" customHeight="1" thickTop="1" thickBot="1" x14ac:dyDescent="0.5">
      <c r="J881" s="12" t="s">
        <v>34</v>
      </c>
      <c r="K881" s="38">
        <f>ROUNDUP(K879/1.1,0)</f>
        <v>0</v>
      </c>
    </row>
    <row r="882" spans="1:11" ht="13.05" customHeight="1" thickTop="1" thickBot="1" x14ac:dyDescent="0.5"/>
    <row r="883" spans="1:11" ht="13.05" customHeight="1" thickTop="1" x14ac:dyDescent="0.45">
      <c r="A883" s="15" t="s">
        <v>0</v>
      </c>
      <c r="B883" s="21" t="s">
        <v>1</v>
      </c>
      <c r="C883" s="109" t="s">
        <v>95</v>
      </c>
      <c r="D883" s="110"/>
      <c r="E883" s="110"/>
      <c r="F883" s="110"/>
      <c r="G883" s="111"/>
      <c r="H883" s="109" t="s">
        <v>34</v>
      </c>
      <c r="I883" s="110"/>
      <c r="J883" s="111"/>
      <c r="K883" s="76" t="s">
        <v>39</v>
      </c>
    </row>
    <row r="884" spans="1:11" ht="13.05" customHeight="1" x14ac:dyDescent="0.45">
      <c r="A884" s="79">
        <v>4</v>
      </c>
      <c r="B884" s="81" t="s">
        <v>105</v>
      </c>
      <c r="C884" s="149" t="s">
        <v>96</v>
      </c>
      <c r="D884" s="128"/>
      <c r="E884" s="150" t="s">
        <v>28</v>
      </c>
      <c r="F884" s="128"/>
      <c r="G884" s="84" t="s">
        <v>29</v>
      </c>
      <c r="H884" s="22" t="s">
        <v>36</v>
      </c>
      <c r="I884" s="86" t="s">
        <v>38</v>
      </c>
      <c r="J884" s="84" t="s">
        <v>35</v>
      </c>
      <c r="K884" s="77"/>
    </row>
    <row r="885" spans="1:11" ht="13.05" customHeight="1" thickBot="1" x14ac:dyDescent="0.5">
      <c r="A885" s="80"/>
      <c r="B885" s="82"/>
      <c r="C885" s="129"/>
      <c r="D885" s="130"/>
      <c r="E885" s="132"/>
      <c r="F885" s="130"/>
      <c r="G885" s="85"/>
      <c r="H885" s="36" t="s">
        <v>37</v>
      </c>
      <c r="I885" s="87"/>
      <c r="J885" s="88"/>
      <c r="K885" s="78"/>
    </row>
    <row r="886" spans="1:11" ht="13.05" customHeight="1" thickTop="1" x14ac:dyDescent="0.45">
      <c r="A886" s="135" t="s">
        <v>103</v>
      </c>
      <c r="B886" s="136"/>
      <c r="C886" s="115">
        <v>1</v>
      </c>
      <c r="D886" s="116"/>
      <c r="E886" s="117">
        <f>$E$863</f>
        <v>0</v>
      </c>
      <c r="F886" s="118"/>
      <c r="G886" s="34">
        <f>INT(C886*E886)*12</f>
        <v>0</v>
      </c>
      <c r="H886" s="91"/>
      <c r="I886" s="92"/>
      <c r="J886" s="93"/>
      <c r="K886" s="35">
        <f>G886</f>
        <v>0</v>
      </c>
    </row>
    <row r="887" spans="1:11" ht="13.05" customHeight="1" x14ac:dyDescent="0.45">
      <c r="A887" s="137" t="s">
        <v>97</v>
      </c>
      <c r="B887" s="138"/>
      <c r="C887" s="96"/>
      <c r="D887" s="97"/>
      <c r="E887" s="97"/>
      <c r="F887" s="97"/>
      <c r="G887" s="98"/>
      <c r="H887" s="28">
        <v>1260</v>
      </c>
      <c r="I887" s="11">
        <f>$E$864</f>
        <v>0</v>
      </c>
      <c r="J887" s="16">
        <f>INT(H887*I887)</f>
        <v>0</v>
      </c>
      <c r="K887" s="24">
        <f>J887</f>
        <v>0</v>
      </c>
    </row>
    <row r="888" spans="1:11" ht="13.05" customHeight="1" x14ac:dyDescent="0.45">
      <c r="A888" s="137" t="s">
        <v>98</v>
      </c>
      <c r="B888" s="138"/>
      <c r="C888" s="96"/>
      <c r="D888" s="97"/>
      <c r="E888" s="97"/>
      <c r="F888" s="97"/>
      <c r="G888" s="98"/>
      <c r="H888" s="28">
        <v>366</v>
      </c>
      <c r="I888" s="11">
        <f>$E$865</f>
        <v>0</v>
      </c>
      <c r="J888" s="16">
        <f t="shared" ref="J888:J889" si="173">INT(H888*I888)</f>
        <v>0</v>
      </c>
      <c r="K888" s="24">
        <f t="shared" ref="K888:K889" si="174">J888</f>
        <v>0</v>
      </c>
    </row>
    <row r="889" spans="1:11" ht="13.05" customHeight="1" thickBot="1" x14ac:dyDescent="0.5">
      <c r="A889" s="139" t="s">
        <v>99</v>
      </c>
      <c r="B889" s="140"/>
      <c r="C889" s="99"/>
      <c r="D889" s="100"/>
      <c r="E889" s="100"/>
      <c r="F889" s="100"/>
      <c r="G889" s="101"/>
      <c r="H889" s="29">
        <v>0</v>
      </c>
      <c r="I889" s="13">
        <f>$E$866</f>
        <v>0</v>
      </c>
      <c r="J889" s="17">
        <f t="shared" si="173"/>
        <v>0</v>
      </c>
      <c r="K889" s="25">
        <f t="shared" si="174"/>
        <v>0</v>
      </c>
    </row>
    <row r="890" spans="1:11" ht="13.05" customHeight="1" thickTop="1" x14ac:dyDescent="0.45">
      <c r="A890" s="141" t="s">
        <v>145</v>
      </c>
      <c r="B890" s="142"/>
      <c r="C890" s="119">
        <f>C886</f>
        <v>1</v>
      </c>
      <c r="D890" s="120"/>
      <c r="E890" s="121">
        <f>$E$863</f>
        <v>0</v>
      </c>
      <c r="F890" s="122"/>
      <c r="G890" s="18">
        <f>INT(C890*E890)*12</f>
        <v>0</v>
      </c>
      <c r="H890" s="123"/>
      <c r="I890" s="124"/>
      <c r="J890" s="125"/>
      <c r="K890" s="26">
        <f>G890</f>
        <v>0</v>
      </c>
    </row>
    <row r="891" spans="1:11" ht="13.05" customHeight="1" x14ac:dyDescent="0.45">
      <c r="A891" s="137" t="s">
        <v>100</v>
      </c>
      <c r="B891" s="143"/>
      <c r="C891" s="96"/>
      <c r="D891" s="97"/>
      <c r="E891" s="97"/>
      <c r="F891" s="97"/>
      <c r="G891" s="98"/>
      <c r="H891" s="28">
        <v>1260</v>
      </c>
      <c r="I891" s="11">
        <f>$E$864</f>
        <v>0</v>
      </c>
      <c r="J891" s="16">
        <f>INT(H891*I891)</f>
        <v>0</v>
      </c>
      <c r="K891" s="24">
        <f>J891</f>
        <v>0</v>
      </c>
    </row>
    <row r="892" spans="1:11" ht="13.05" customHeight="1" x14ac:dyDescent="0.45">
      <c r="A892" s="137" t="s">
        <v>101</v>
      </c>
      <c r="B892" s="143"/>
      <c r="C892" s="96"/>
      <c r="D892" s="97"/>
      <c r="E892" s="97"/>
      <c r="F892" s="97"/>
      <c r="G892" s="98"/>
      <c r="H892" s="28">
        <v>361</v>
      </c>
      <c r="I892" s="11">
        <f>$E$865</f>
        <v>0</v>
      </c>
      <c r="J892" s="16">
        <f t="shared" ref="J892:J893" si="175">INT(H892*I892)</f>
        <v>0</v>
      </c>
      <c r="K892" s="24">
        <f t="shared" ref="K892:K893" si="176">J892</f>
        <v>0</v>
      </c>
    </row>
    <row r="893" spans="1:11" ht="13.05" customHeight="1" thickBot="1" x14ac:dyDescent="0.5">
      <c r="A893" s="144" t="s">
        <v>102</v>
      </c>
      <c r="B893" s="145"/>
      <c r="C893" s="112"/>
      <c r="D893" s="113"/>
      <c r="E893" s="113"/>
      <c r="F893" s="113"/>
      <c r="G893" s="114"/>
      <c r="H893" s="30">
        <v>0</v>
      </c>
      <c r="I893" s="19">
        <f>$E$866</f>
        <v>0</v>
      </c>
      <c r="J893" s="20">
        <f t="shared" si="175"/>
        <v>0</v>
      </c>
      <c r="K893" s="27">
        <f t="shared" si="176"/>
        <v>0</v>
      </c>
    </row>
    <row r="894" spans="1:11" ht="13.05" customHeight="1" thickTop="1" thickBot="1" x14ac:dyDescent="0.5">
      <c r="J894" s="12" t="s">
        <v>50</v>
      </c>
      <c r="K894" s="38">
        <f>SUM(K886:K893)</f>
        <v>0</v>
      </c>
    </row>
    <row r="895" spans="1:11" ht="13.05" customHeight="1" thickTop="1" thickBot="1" x14ac:dyDescent="0.5">
      <c r="J895" s="12" t="s">
        <v>51</v>
      </c>
      <c r="K895" s="38">
        <f>K894-K896</f>
        <v>0</v>
      </c>
    </row>
    <row r="896" spans="1:11" ht="13.05" customHeight="1" thickTop="1" thickBot="1" x14ac:dyDescent="0.5">
      <c r="J896" s="12" t="s">
        <v>34</v>
      </c>
      <c r="K896" s="38">
        <f>ROUNDUP(K894/1.1,0)</f>
        <v>0</v>
      </c>
    </row>
    <row r="897" spans="1:11" ht="13.05" customHeight="1" thickTop="1" thickBot="1" x14ac:dyDescent="0.5"/>
    <row r="898" spans="1:11" ht="13.05" customHeight="1" thickTop="1" x14ac:dyDescent="0.45">
      <c r="A898" s="15" t="s">
        <v>0</v>
      </c>
      <c r="B898" s="21" t="s">
        <v>1</v>
      </c>
      <c r="C898" s="109" t="s">
        <v>95</v>
      </c>
      <c r="D898" s="110"/>
      <c r="E898" s="110"/>
      <c r="F898" s="110"/>
      <c r="G898" s="111"/>
      <c r="H898" s="109" t="s">
        <v>34</v>
      </c>
      <c r="I898" s="110"/>
      <c r="J898" s="111"/>
      <c r="K898" s="76" t="s">
        <v>39</v>
      </c>
    </row>
    <row r="899" spans="1:11" ht="13.05" customHeight="1" x14ac:dyDescent="0.45">
      <c r="A899" s="79">
        <v>7</v>
      </c>
      <c r="B899" s="81" t="s">
        <v>106</v>
      </c>
      <c r="C899" s="149" t="s">
        <v>96</v>
      </c>
      <c r="D899" s="128"/>
      <c r="E899" s="150" t="s">
        <v>28</v>
      </c>
      <c r="F899" s="128"/>
      <c r="G899" s="84" t="s">
        <v>29</v>
      </c>
      <c r="H899" s="22" t="s">
        <v>36</v>
      </c>
      <c r="I899" s="86" t="s">
        <v>38</v>
      </c>
      <c r="J899" s="84" t="s">
        <v>35</v>
      </c>
      <c r="K899" s="77"/>
    </row>
    <row r="900" spans="1:11" ht="13.05" customHeight="1" thickBot="1" x14ac:dyDescent="0.5">
      <c r="A900" s="80"/>
      <c r="B900" s="82"/>
      <c r="C900" s="129"/>
      <c r="D900" s="130"/>
      <c r="E900" s="132"/>
      <c r="F900" s="130"/>
      <c r="G900" s="85"/>
      <c r="H900" s="36" t="s">
        <v>37</v>
      </c>
      <c r="I900" s="87"/>
      <c r="J900" s="88"/>
      <c r="K900" s="78"/>
    </row>
    <row r="901" spans="1:11" ht="13.05" customHeight="1" thickTop="1" x14ac:dyDescent="0.45">
      <c r="A901" s="135" t="s">
        <v>103</v>
      </c>
      <c r="B901" s="136"/>
      <c r="C901" s="115">
        <v>0</v>
      </c>
      <c r="D901" s="116"/>
      <c r="E901" s="117">
        <f>$E$863</f>
        <v>0</v>
      </c>
      <c r="F901" s="118"/>
      <c r="G901" s="34">
        <f>INT(C901*E901)*12</f>
        <v>0</v>
      </c>
      <c r="H901" s="91"/>
      <c r="I901" s="92"/>
      <c r="J901" s="93"/>
      <c r="K901" s="35">
        <f>G901</f>
        <v>0</v>
      </c>
    </row>
    <row r="902" spans="1:11" ht="13.05" customHeight="1" x14ac:dyDescent="0.45">
      <c r="A902" s="137" t="s">
        <v>97</v>
      </c>
      <c r="B902" s="138"/>
      <c r="C902" s="96"/>
      <c r="D902" s="97"/>
      <c r="E902" s="97"/>
      <c r="F902" s="97"/>
      <c r="G902" s="98"/>
      <c r="H902" s="28">
        <v>0</v>
      </c>
      <c r="I902" s="11">
        <f>$E$864</f>
        <v>0</v>
      </c>
      <c r="J902" s="16">
        <f>INT(H902*I902)</f>
        <v>0</v>
      </c>
      <c r="K902" s="24">
        <f>J902</f>
        <v>0</v>
      </c>
    </row>
    <row r="903" spans="1:11" ht="13.05" customHeight="1" x14ac:dyDescent="0.45">
      <c r="A903" s="137" t="s">
        <v>98</v>
      </c>
      <c r="B903" s="138"/>
      <c r="C903" s="96"/>
      <c r="D903" s="97"/>
      <c r="E903" s="97"/>
      <c r="F903" s="97"/>
      <c r="G903" s="98"/>
      <c r="H903" s="28">
        <v>0</v>
      </c>
      <c r="I903" s="11">
        <f>$E$865</f>
        <v>0</v>
      </c>
      <c r="J903" s="16">
        <f t="shared" ref="J903:J904" si="177">INT(H903*I903)</f>
        <v>0</v>
      </c>
      <c r="K903" s="24">
        <f t="shared" ref="K903:K904" si="178">J903</f>
        <v>0</v>
      </c>
    </row>
    <row r="904" spans="1:11" ht="13.05" customHeight="1" thickBot="1" x14ac:dyDescent="0.5">
      <c r="A904" s="139" t="s">
        <v>99</v>
      </c>
      <c r="B904" s="140"/>
      <c r="C904" s="99"/>
      <c r="D904" s="100"/>
      <c r="E904" s="100"/>
      <c r="F904" s="100"/>
      <c r="G904" s="101"/>
      <c r="H904" s="29">
        <v>0</v>
      </c>
      <c r="I904" s="13">
        <f>$E$866</f>
        <v>0</v>
      </c>
      <c r="J904" s="17">
        <f t="shared" si="177"/>
        <v>0</v>
      </c>
      <c r="K904" s="25">
        <f t="shared" si="178"/>
        <v>0</v>
      </c>
    </row>
    <row r="905" spans="1:11" ht="13.05" customHeight="1" thickTop="1" x14ac:dyDescent="0.45">
      <c r="A905" s="141" t="s">
        <v>145</v>
      </c>
      <c r="B905" s="142"/>
      <c r="C905" s="119">
        <v>1</v>
      </c>
      <c r="D905" s="120"/>
      <c r="E905" s="121">
        <f>$E$863</f>
        <v>0</v>
      </c>
      <c r="F905" s="122"/>
      <c r="G905" s="18">
        <f>INT(C905*E905)*12</f>
        <v>0</v>
      </c>
      <c r="H905" s="123"/>
      <c r="I905" s="124"/>
      <c r="J905" s="125"/>
      <c r="K905" s="26">
        <f>G905</f>
        <v>0</v>
      </c>
    </row>
    <row r="906" spans="1:11" ht="13.05" customHeight="1" x14ac:dyDescent="0.45">
      <c r="A906" s="137" t="s">
        <v>100</v>
      </c>
      <c r="B906" s="143"/>
      <c r="C906" s="96"/>
      <c r="D906" s="97"/>
      <c r="E906" s="97"/>
      <c r="F906" s="97"/>
      <c r="G906" s="98"/>
      <c r="H906" s="28">
        <v>1260</v>
      </c>
      <c r="I906" s="11">
        <f>$E$864</f>
        <v>0</v>
      </c>
      <c r="J906" s="16">
        <f>INT(H906*I906)</f>
        <v>0</v>
      </c>
      <c r="K906" s="24">
        <f>J906</f>
        <v>0</v>
      </c>
    </row>
    <row r="907" spans="1:11" ht="13.05" customHeight="1" x14ac:dyDescent="0.45">
      <c r="A907" s="137" t="s">
        <v>101</v>
      </c>
      <c r="B907" s="143"/>
      <c r="C907" s="96"/>
      <c r="D907" s="97"/>
      <c r="E907" s="97"/>
      <c r="F907" s="97"/>
      <c r="G907" s="98"/>
      <c r="H907" s="28">
        <v>2160</v>
      </c>
      <c r="I907" s="11">
        <f>$E$865</f>
        <v>0</v>
      </c>
      <c r="J907" s="16">
        <f t="shared" ref="J907:J908" si="179">INT(H907*I907)</f>
        <v>0</v>
      </c>
      <c r="K907" s="24">
        <f t="shared" ref="K907:K908" si="180">J907</f>
        <v>0</v>
      </c>
    </row>
    <row r="908" spans="1:11" ht="13.05" customHeight="1" thickBot="1" x14ac:dyDescent="0.5">
      <c r="A908" s="144" t="s">
        <v>102</v>
      </c>
      <c r="B908" s="145"/>
      <c r="C908" s="112"/>
      <c r="D908" s="113"/>
      <c r="E908" s="113"/>
      <c r="F908" s="113"/>
      <c r="G908" s="114"/>
      <c r="H908" s="30">
        <v>3188</v>
      </c>
      <c r="I908" s="19">
        <f>$E$866</f>
        <v>0</v>
      </c>
      <c r="J908" s="20">
        <f t="shared" si="179"/>
        <v>0</v>
      </c>
      <c r="K908" s="27">
        <f t="shared" si="180"/>
        <v>0</v>
      </c>
    </row>
    <row r="909" spans="1:11" ht="13.05" customHeight="1" thickTop="1" thickBot="1" x14ac:dyDescent="0.5">
      <c r="J909" s="12" t="s">
        <v>50</v>
      </c>
      <c r="K909" s="38">
        <f>SUM(K901:K908)</f>
        <v>0</v>
      </c>
    </row>
    <row r="910" spans="1:11" ht="13.05" customHeight="1" thickTop="1" thickBot="1" x14ac:dyDescent="0.5">
      <c r="J910" s="12" t="s">
        <v>51</v>
      </c>
      <c r="K910" s="38">
        <f>K909-K911</f>
        <v>0</v>
      </c>
    </row>
    <row r="911" spans="1:11" ht="13.05" customHeight="1" thickTop="1" thickBot="1" x14ac:dyDescent="0.5">
      <c r="J911" s="12" t="s">
        <v>34</v>
      </c>
      <c r="K911" s="38">
        <f>ROUNDUP(K909/1.1,0)</f>
        <v>0</v>
      </c>
    </row>
    <row r="912" spans="1:11" ht="13.05" customHeight="1" thickTop="1" thickBot="1" x14ac:dyDescent="0.5"/>
    <row r="913" spans="1:11" ht="13.05" customHeight="1" thickTop="1" x14ac:dyDescent="0.45">
      <c r="A913" s="15" t="s">
        <v>0</v>
      </c>
      <c r="B913" s="21" t="s">
        <v>1</v>
      </c>
      <c r="C913" s="109" t="s">
        <v>95</v>
      </c>
      <c r="D913" s="110"/>
      <c r="E913" s="110"/>
      <c r="F913" s="110"/>
      <c r="G913" s="111"/>
      <c r="H913" s="109" t="s">
        <v>34</v>
      </c>
      <c r="I913" s="110"/>
      <c r="J913" s="111"/>
      <c r="K913" s="76" t="s">
        <v>39</v>
      </c>
    </row>
    <row r="914" spans="1:11" ht="13.05" customHeight="1" x14ac:dyDescent="0.45">
      <c r="A914" s="79">
        <v>8</v>
      </c>
      <c r="B914" s="81" t="s">
        <v>107</v>
      </c>
      <c r="C914" s="149" t="s">
        <v>96</v>
      </c>
      <c r="D914" s="128"/>
      <c r="E914" s="150" t="s">
        <v>28</v>
      </c>
      <c r="F914" s="128"/>
      <c r="G914" s="84" t="s">
        <v>29</v>
      </c>
      <c r="H914" s="22" t="s">
        <v>36</v>
      </c>
      <c r="I914" s="86" t="s">
        <v>38</v>
      </c>
      <c r="J914" s="84" t="s">
        <v>35</v>
      </c>
      <c r="K914" s="77"/>
    </row>
    <row r="915" spans="1:11" ht="13.05" customHeight="1" thickBot="1" x14ac:dyDescent="0.5">
      <c r="A915" s="80"/>
      <c r="B915" s="82"/>
      <c r="C915" s="129"/>
      <c r="D915" s="130"/>
      <c r="E915" s="132"/>
      <c r="F915" s="130"/>
      <c r="G915" s="85"/>
      <c r="H915" s="36" t="s">
        <v>37</v>
      </c>
      <c r="I915" s="87"/>
      <c r="J915" s="88"/>
      <c r="K915" s="78"/>
    </row>
    <row r="916" spans="1:11" ht="13.05" customHeight="1" thickTop="1" x14ac:dyDescent="0.45">
      <c r="A916" s="135" t="s">
        <v>103</v>
      </c>
      <c r="B916" s="136"/>
      <c r="C916" s="115">
        <v>0</v>
      </c>
      <c r="D916" s="116"/>
      <c r="E916" s="117">
        <f>$E$863</f>
        <v>0</v>
      </c>
      <c r="F916" s="118"/>
      <c r="G916" s="34">
        <f>INT(C916*E916)*12</f>
        <v>0</v>
      </c>
      <c r="H916" s="91"/>
      <c r="I916" s="92"/>
      <c r="J916" s="93"/>
      <c r="K916" s="35">
        <f>G916</f>
        <v>0</v>
      </c>
    </row>
    <row r="917" spans="1:11" ht="13.05" customHeight="1" x14ac:dyDescent="0.45">
      <c r="A917" s="137" t="s">
        <v>97</v>
      </c>
      <c r="B917" s="138"/>
      <c r="C917" s="96"/>
      <c r="D917" s="97"/>
      <c r="E917" s="97"/>
      <c r="F917" s="97"/>
      <c r="G917" s="98"/>
      <c r="H917" s="28">
        <v>0</v>
      </c>
      <c r="I917" s="11">
        <f>$E$864</f>
        <v>0</v>
      </c>
      <c r="J917" s="16">
        <f>INT(H917*I917)</f>
        <v>0</v>
      </c>
      <c r="K917" s="24">
        <f>J917</f>
        <v>0</v>
      </c>
    </row>
    <row r="918" spans="1:11" ht="13.05" customHeight="1" x14ac:dyDescent="0.45">
      <c r="A918" s="137" t="s">
        <v>98</v>
      </c>
      <c r="B918" s="138"/>
      <c r="C918" s="96"/>
      <c r="D918" s="97"/>
      <c r="E918" s="97"/>
      <c r="F918" s="97"/>
      <c r="G918" s="98"/>
      <c r="H918" s="28">
        <v>0</v>
      </c>
      <c r="I918" s="11">
        <f>$E$865</f>
        <v>0</v>
      </c>
      <c r="J918" s="16">
        <f t="shared" ref="J918:J919" si="181">INT(H918*I918)</f>
        <v>0</v>
      </c>
      <c r="K918" s="24">
        <f t="shared" ref="K918:K919" si="182">J918</f>
        <v>0</v>
      </c>
    </row>
    <row r="919" spans="1:11" ht="13.05" customHeight="1" thickBot="1" x14ac:dyDescent="0.5">
      <c r="A919" s="139" t="s">
        <v>99</v>
      </c>
      <c r="B919" s="140"/>
      <c r="C919" s="99"/>
      <c r="D919" s="100"/>
      <c r="E919" s="100"/>
      <c r="F919" s="100"/>
      <c r="G919" s="101"/>
      <c r="H919" s="29">
        <v>0</v>
      </c>
      <c r="I919" s="13">
        <f>$E$866</f>
        <v>0</v>
      </c>
      <c r="J919" s="17">
        <f t="shared" si="181"/>
        <v>0</v>
      </c>
      <c r="K919" s="25">
        <f t="shared" si="182"/>
        <v>0</v>
      </c>
    </row>
    <row r="920" spans="1:11" ht="13.05" customHeight="1" thickTop="1" x14ac:dyDescent="0.45">
      <c r="A920" s="141" t="s">
        <v>145</v>
      </c>
      <c r="B920" s="142"/>
      <c r="C920" s="119">
        <v>1</v>
      </c>
      <c r="D920" s="120"/>
      <c r="E920" s="121">
        <f>$E$863</f>
        <v>0</v>
      </c>
      <c r="F920" s="122"/>
      <c r="G920" s="18">
        <f>INT(C920*E920)*12</f>
        <v>0</v>
      </c>
      <c r="H920" s="123"/>
      <c r="I920" s="124"/>
      <c r="J920" s="125"/>
      <c r="K920" s="26">
        <f>G920</f>
        <v>0</v>
      </c>
    </row>
    <row r="921" spans="1:11" ht="13.05" customHeight="1" x14ac:dyDescent="0.45">
      <c r="A921" s="137" t="s">
        <v>100</v>
      </c>
      <c r="B921" s="143"/>
      <c r="C921" s="96"/>
      <c r="D921" s="97"/>
      <c r="E921" s="97"/>
      <c r="F921" s="97"/>
      <c r="G921" s="98"/>
      <c r="H921" s="28">
        <v>1260</v>
      </c>
      <c r="I921" s="11">
        <f>$E$864</f>
        <v>0</v>
      </c>
      <c r="J921" s="16">
        <f>INT(H921*I921)</f>
        <v>0</v>
      </c>
      <c r="K921" s="24">
        <f>J921</f>
        <v>0</v>
      </c>
    </row>
    <row r="922" spans="1:11" ht="13.05" customHeight="1" x14ac:dyDescent="0.45">
      <c r="A922" s="137" t="s">
        <v>101</v>
      </c>
      <c r="B922" s="143"/>
      <c r="C922" s="96"/>
      <c r="D922" s="97"/>
      <c r="E922" s="97"/>
      <c r="F922" s="97"/>
      <c r="G922" s="98"/>
      <c r="H922" s="28">
        <v>2160</v>
      </c>
      <c r="I922" s="11">
        <f>$E$865</f>
        <v>0</v>
      </c>
      <c r="J922" s="16">
        <f t="shared" ref="J922:J923" si="183">INT(H922*I922)</f>
        <v>0</v>
      </c>
      <c r="K922" s="24">
        <f t="shared" ref="K922:K923" si="184">J922</f>
        <v>0</v>
      </c>
    </row>
    <row r="923" spans="1:11" ht="13.05" customHeight="1" thickBot="1" x14ac:dyDescent="0.5">
      <c r="A923" s="144" t="s">
        <v>102</v>
      </c>
      <c r="B923" s="145"/>
      <c r="C923" s="112"/>
      <c r="D923" s="113"/>
      <c r="E923" s="113"/>
      <c r="F923" s="113"/>
      <c r="G923" s="114"/>
      <c r="H923" s="30">
        <v>5320</v>
      </c>
      <c r="I923" s="19">
        <f>$E$866</f>
        <v>0</v>
      </c>
      <c r="J923" s="20">
        <f t="shared" si="183"/>
        <v>0</v>
      </c>
      <c r="K923" s="27">
        <f t="shared" si="184"/>
        <v>0</v>
      </c>
    </row>
    <row r="924" spans="1:11" ht="13.05" customHeight="1" thickTop="1" thickBot="1" x14ac:dyDescent="0.5">
      <c r="J924" s="12" t="s">
        <v>50</v>
      </c>
      <c r="K924" s="38">
        <f>SUM(K916:K923)</f>
        <v>0</v>
      </c>
    </row>
    <row r="925" spans="1:11" ht="13.05" customHeight="1" thickTop="1" thickBot="1" x14ac:dyDescent="0.5">
      <c r="J925" s="12" t="s">
        <v>51</v>
      </c>
      <c r="K925" s="38">
        <f>K924-K926</f>
        <v>0</v>
      </c>
    </row>
    <row r="926" spans="1:11" ht="13.05" customHeight="1" thickTop="1" thickBot="1" x14ac:dyDescent="0.5">
      <c r="J926" s="12" t="s">
        <v>34</v>
      </c>
      <c r="K926" s="38">
        <f>ROUNDUP(K924/1.1,0)</f>
        <v>0</v>
      </c>
    </row>
    <row r="927" spans="1:11" ht="13.05" customHeight="1" thickTop="1" thickBot="1" x14ac:dyDescent="0.5"/>
    <row r="928" spans="1:11" ht="13.05" customHeight="1" thickTop="1" x14ac:dyDescent="0.45">
      <c r="A928" s="15" t="s">
        <v>0</v>
      </c>
      <c r="B928" s="21" t="s">
        <v>1</v>
      </c>
      <c r="C928" s="109" t="s">
        <v>95</v>
      </c>
      <c r="D928" s="110"/>
      <c r="E928" s="110"/>
      <c r="F928" s="110"/>
      <c r="G928" s="111"/>
      <c r="H928" s="109" t="s">
        <v>34</v>
      </c>
      <c r="I928" s="110"/>
      <c r="J928" s="111"/>
      <c r="K928" s="76" t="s">
        <v>39</v>
      </c>
    </row>
    <row r="929" spans="1:11" ht="13.05" customHeight="1" x14ac:dyDescent="0.45">
      <c r="A929" s="79">
        <v>9</v>
      </c>
      <c r="B929" s="81" t="s">
        <v>108</v>
      </c>
      <c r="C929" s="149" t="s">
        <v>96</v>
      </c>
      <c r="D929" s="128"/>
      <c r="E929" s="150" t="s">
        <v>28</v>
      </c>
      <c r="F929" s="128"/>
      <c r="G929" s="84" t="s">
        <v>29</v>
      </c>
      <c r="H929" s="22" t="s">
        <v>36</v>
      </c>
      <c r="I929" s="86" t="s">
        <v>38</v>
      </c>
      <c r="J929" s="84" t="s">
        <v>35</v>
      </c>
      <c r="K929" s="77"/>
    </row>
    <row r="930" spans="1:11" ht="13.05" customHeight="1" thickBot="1" x14ac:dyDescent="0.5">
      <c r="A930" s="80"/>
      <c r="B930" s="82"/>
      <c r="C930" s="129"/>
      <c r="D930" s="130"/>
      <c r="E930" s="132"/>
      <c r="F930" s="130"/>
      <c r="G930" s="85"/>
      <c r="H930" s="36" t="s">
        <v>37</v>
      </c>
      <c r="I930" s="87"/>
      <c r="J930" s="88"/>
      <c r="K930" s="78"/>
    </row>
    <row r="931" spans="1:11" ht="13.05" customHeight="1" thickTop="1" x14ac:dyDescent="0.45">
      <c r="A931" s="135" t="s">
        <v>103</v>
      </c>
      <c r="B931" s="136"/>
      <c r="C931" s="115">
        <v>0</v>
      </c>
      <c r="D931" s="116"/>
      <c r="E931" s="117">
        <f>$E$863</f>
        <v>0</v>
      </c>
      <c r="F931" s="118"/>
      <c r="G931" s="34">
        <f>INT(C931*E931)*12</f>
        <v>0</v>
      </c>
      <c r="H931" s="91"/>
      <c r="I931" s="92"/>
      <c r="J931" s="93"/>
      <c r="K931" s="35">
        <f>G931</f>
        <v>0</v>
      </c>
    </row>
    <row r="932" spans="1:11" ht="13.05" customHeight="1" x14ac:dyDescent="0.45">
      <c r="A932" s="137" t="s">
        <v>97</v>
      </c>
      <c r="B932" s="138"/>
      <c r="C932" s="96"/>
      <c r="D932" s="97"/>
      <c r="E932" s="97"/>
      <c r="F932" s="97"/>
      <c r="G932" s="98"/>
      <c r="H932" s="28">
        <v>0</v>
      </c>
      <c r="I932" s="11">
        <f>$E$864</f>
        <v>0</v>
      </c>
      <c r="J932" s="16">
        <f>INT(H932*I932)</f>
        <v>0</v>
      </c>
      <c r="K932" s="24">
        <f>J932</f>
        <v>0</v>
      </c>
    </row>
    <row r="933" spans="1:11" ht="13.05" customHeight="1" x14ac:dyDescent="0.45">
      <c r="A933" s="137" t="s">
        <v>98</v>
      </c>
      <c r="B933" s="138"/>
      <c r="C933" s="96"/>
      <c r="D933" s="97"/>
      <c r="E933" s="97"/>
      <c r="F933" s="97"/>
      <c r="G933" s="98"/>
      <c r="H933" s="28">
        <v>0</v>
      </c>
      <c r="I933" s="11">
        <f>$E$865</f>
        <v>0</v>
      </c>
      <c r="J933" s="16">
        <f t="shared" ref="J933:J934" si="185">INT(H933*I933)</f>
        <v>0</v>
      </c>
      <c r="K933" s="24">
        <f t="shared" ref="K933:K934" si="186">J933</f>
        <v>0</v>
      </c>
    </row>
    <row r="934" spans="1:11" ht="13.05" customHeight="1" thickBot="1" x14ac:dyDescent="0.5">
      <c r="A934" s="139" t="s">
        <v>99</v>
      </c>
      <c r="B934" s="140"/>
      <c r="C934" s="99"/>
      <c r="D934" s="100"/>
      <c r="E934" s="100"/>
      <c r="F934" s="100"/>
      <c r="G934" s="101"/>
      <c r="H934" s="29">
        <v>0</v>
      </c>
      <c r="I934" s="13">
        <f>$E$866</f>
        <v>0</v>
      </c>
      <c r="J934" s="17">
        <f t="shared" si="185"/>
        <v>0</v>
      </c>
      <c r="K934" s="25">
        <f t="shared" si="186"/>
        <v>0</v>
      </c>
    </row>
    <row r="935" spans="1:11" ht="13.05" customHeight="1" thickTop="1" x14ac:dyDescent="0.45">
      <c r="A935" s="141" t="s">
        <v>145</v>
      </c>
      <c r="B935" s="142"/>
      <c r="C935" s="119">
        <v>1</v>
      </c>
      <c r="D935" s="120"/>
      <c r="E935" s="121">
        <f>$E$863</f>
        <v>0</v>
      </c>
      <c r="F935" s="122"/>
      <c r="G935" s="18">
        <f>INT(C935*E935)*12</f>
        <v>0</v>
      </c>
      <c r="H935" s="123"/>
      <c r="I935" s="124"/>
      <c r="J935" s="125"/>
      <c r="K935" s="26">
        <f>G935</f>
        <v>0</v>
      </c>
    </row>
    <row r="936" spans="1:11" ht="13.05" customHeight="1" x14ac:dyDescent="0.45">
      <c r="A936" s="137" t="s">
        <v>100</v>
      </c>
      <c r="B936" s="143"/>
      <c r="C936" s="96"/>
      <c r="D936" s="97"/>
      <c r="E936" s="97"/>
      <c r="F936" s="97"/>
      <c r="G936" s="98"/>
      <c r="H936" s="28">
        <v>1260</v>
      </c>
      <c r="I936" s="11">
        <f>$E$864</f>
        <v>0</v>
      </c>
      <c r="J936" s="16">
        <f>INT(H936*I936)</f>
        <v>0</v>
      </c>
      <c r="K936" s="24">
        <f>J936</f>
        <v>0</v>
      </c>
    </row>
    <row r="937" spans="1:11" ht="13.05" customHeight="1" x14ac:dyDescent="0.45">
      <c r="A937" s="137" t="s">
        <v>101</v>
      </c>
      <c r="B937" s="143"/>
      <c r="C937" s="96"/>
      <c r="D937" s="97"/>
      <c r="E937" s="97"/>
      <c r="F937" s="97"/>
      <c r="G937" s="98"/>
      <c r="H937" s="28">
        <v>2160</v>
      </c>
      <c r="I937" s="11">
        <f>$E$865</f>
        <v>0</v>
      </c>
      <c r="J937" s="16">
        <f t="shared" ref="J937:J938" si="187">INT(H937*I937)</f>
        <v>0</v>
      </c>
      <c r="K937" s="24">
        <f t="shared" ref="K937:K938" si="188">J937</f>
        <v>0</v>
      </c>
    </row>
    <row r="938" spans="1:11" ht="13.05" customHeight="1" thickBot="1" x14ac:dyDescent="0.5">
      <c r="A938" s="144" t="s">
        <v>102</v>
      </c>
      <c r="B938" s="145"/>
      <c r="C938" s="112"/>
      <c r="D938" s="113"/>
      <c r="E938" s="113"/>
      <c r="F938" s="113"/>
      <c r="G938" s="114"/>
      <c r="H938" s="30">
        <v>2896</v>
      </c>
      <c r="I938" s="19">
        <f>$E$866</f>
        <v>0</v>
      </c>
      <c r="J938" s="20">
        <f t="shared" si="187"/>
        <v>0</v>
      </c>
      <c r="K938" s="27">
        <f t="shared" si="188"/>
        <v>0</v>
      </c>
    </row>
    <row r="939" spans="1:11" ht="13.05" customHeight="1" thickTop="1" thickBot="1" x14ac:dyDescent="0.5">
      <c r="J939" s="12" t="s">
        <v>50</v>
      </c>
      <c r="K939" s="38">
        <f>SUM(K931:K938)</f>
        <v>0</v>
      </c>
    </row>
    <row r="940" spans="1:11" ht="13.05" customHeight="1" thickTop="1" thickBot="1" x14ac:dyDescent="0.5">
      <c r="J940" s="12" t="s">
        <v>51</v>
      </c>
      <c r="K940" s="38">
        <f>K939-K941</f>
        <v>0</v>
      </c>
    </row>
    <row r="941" spans="1:11" ht="13.05" customHeight="1" thickTop="1" thickBot="1" x14ac:dyDescent="0.5">
      <c r="J941" s="12" t="s">
        <v>34</v>
      </c>
      <c r="K941" s="38">
        <f>ROUNDUP(K939/1.1,0)</f>
        <v>0</v>
      </c>
    </row>
    <row r="942" spans="1:11" ht="13.05" customHeight="1" thickTop="1" thickBot="1" x14ac:dyDescent="0.5"/>
    <row r="943" spans="1:11" ht="13.05" customHeight="1" thickTop="1" x14ac:dyDescent="0.45">
      <c r="A943" s="15" t="s">
        <v>0</v>
      </c>
      <c r="B943" s="21" t="s">
        <v>1</v>
      </c>
      <c r="C943" s="109" t="s">
        <v>95</v>
      </c>
      <c r="D943" s="110"/>
      <c r="E943" s="110"/>
      <c r="F943" s="110"/>
      <c r="G943" s="111"/>
      <c r="H943" s="109" t="s">
        <v>34</v>
      </c>
      <c r="I943" s="110"/>
      <c r="J943" s="111"/>
      <c r="K943" s="76" t="s">
        <v>39</v>
      </c>
    </row>
    <row r="944" spans="1:11" ht="13.05" customHeight="1" x14ac:dyDescent="0.45">
      <c r="A944" s="79">
        <v>10</v>
      </c>
      <c r="B944" s="81" t="s">
        <v>109</v>
      </c>
      <c r="C944" s="149" t="s">
        <v>96</v>
      </c>
      <c r="D944" s="128"/>
      <c r="E944" s="150" t="s">
        <v>28</v>
      </c>
      <c r="F944" s="128"/>
      <c r="G944" s="84" t="s">
        <v>29</v>
      </c>
      <c r="H944" s="22" t="s">
        <v>36</v>
      </c>
      <c r="I944" s="86" t="s">
        <v>38</v>
      </c>
      <c r="J944" s="84" t="s">
        <v>35</v>
      </c>
      <c r="K944" s="77"/>
    </row>
    <row r="945" spans="1:11" ht="13.05" customHeight="1" thickBot="1" x14ac:dyDescent="0.5">
      <c r="A945" s="80"/>
      <c r="B945" s="82"/>
      <c r="C945" s="129"/>
      <c r="D945" s="130"/>
      <c r="E945" s="132"/>
      <c r="F945" s="130"/>
      <c r="G945" s="85"/>
      <c r="H945" s="36" t="s">
        <v>37</v>
      </c>
      <c r="I945" s="87"/>
      <c r="J945" s="88"/>
      <c r="K945" s="78"/>
    </row>
    <row r="946" spans="1:11" ht="13.05" customHeight="1" thickTop="1" x14ac:dyDescent="0.45">
      <c r="A946" s="135" t="s">
        <v>103</v>
      </c>
      <c r="B946" s="136"/>
      <c r="C946" s="115">
        <v>0</v>
      </c>
      <c r="D946" s="116"/>
      <c r="E946" s="117">
        <f>$E$863</f>
        <v>0</v>
      </c>
      <c r="F946" s="118"/>
      <c r="G946" s="34">
        <f>INT(C946*E946)*12</f>
        <v>0</v>
      </c>
      <c r="H946" s="91"/>
      <c r="I946" s="92"/>
      <c r="J946" s="93"/>
      <c r="K946" s="35">
        <f>G946</f>
        <v>0</v>
      </c>
    </row>
    <row r="947" spans="1:11" ht="13.05" customHeight="1" x14ac:dyDescent="0.45">
      <c r="A947" s="137" t="s">
        <v>97</v>
      </c>
      <c r="B947" s="138"/>
      <c r="C947" s="96"/>
      <c r="D947" s="97"/>
      <c r="E947" s="97"/>
      <c r="F947" s="97"/>
      <c r="G947" s="98"/>
      <c r="H947" s="28">
        <v>0</v>
      </c>
      <c r="I947" s="11">
        <f>$E$864</f>
        <v>0</v>
      </c>
      <c r="J947" s="16">
        <f>INT(H947*I947)</f>
        <v>0</v>
      </c>
      <c r="K947" s="24">
        <f>J947</f>
        <v>0</v>
      </c>
    </row>
    <row r="948" spans="1:11" ht="13.05" customHeight="1" x14ac:dyDescent="0.45">
      <c r="A948" s="137" t="s">
        <v>98</v>
      </c>
      <c r="B948" s="138"/>
      <c r="C948" s="96"/>
      <c r="D948" s="97"/>
      <c r="E948" s="97"/>
      <c r="F948" s="97"/>
      <c r="G948" s="98"/>
      <c r="H948" s="28">
        <v>0</v>
      </c>
      <c r="I948" s="11">
        <f>$E$865</f>
        <v>0</v>
      </c>
      <c r="J948" s="16">
        <f t="shared" ref="J948:J949" si="189">INT(H948*I948)</f>
        <v>0</v>
      </c>
      <c r="K948" s="24">
        <f t="shared" ref="K948:K949" si="190">J948</f>
        <v>0</v>
      </c>
    </row>
    <row r="949" spans="1:11" ht="13.05" customHeight="1" thickBot="1" x14ac:dyDescent="0.5">
      <c r="A949" s="139" t="s">
        <v>99</v>
      </c>
      <c r="B949" s="140"/>
      <c r="C949" s="99"/>
      <c r="D949" s="100"/>
      <c r="E949" s="100"/>
      <c r="F949" s="100"/>
      <c r="G949" s="101"/>
      <c r="H949" s="29">
        <v>0</v>
      </c>
      <c r="I949" s="13">
        <f>$E$866</f>
        <v>0</v>
      </c>
      <c r="J949" s="17">
        <f t="shared" si="189"/>
        <v>0</v>
      </c>
      <c r="K949" s="25">
        <f t="shared" si="190"/>
        <v>0</v>
      </c>
    </row>
    <row r="950" spans="1:11" ht="13.05" customHeight="1" thickTop="1" x14ac:dyDescent="0.45">
      <c r="A950" s="141" t="s">
        <v>145</v>
      </c>
      <c r="B950" s="142"/>
      <c r="C950" s="119">
        <v>1</v>
      </c>
      <c r="D950" s="120"/>
      <c r="E950" s="121">
        <f>$E$863</f>
        <v>0</v>
      </c>
      <c r="F950" s="122"/>
      <c r="G950" s="18">
        <f>INT(C950*E950)*12</f>
        <v>0</v>
      </c>
      <c r="H950" s="123"/>
      <c r="I950" s="124"/>
      <c r="J950" s="125"/>
      <c r="K950" s="26">
        <f>G950</f>
        <v>0</v>
      </c>
    </row>
    <row r="951" spans="1:11" ht="13.05" customHeight="1" x14ac:dyDescent="0.45">
      <c r="A951" s="137" t="s">
        <v>100</v>
      </c>
      <c r="B951" s="143"/>
      <c r="C951" s="96"/>
      <c r="D951" s="97"/>
      <c r="E951" s="97"/>
      <c r="F951" s="97"/>
      <c r="G951" s="98"/>
      <c r="H951" s="28">
        <v>1260</v>
      </c>
      <c r="I951" s="11">
        <f>$E$864</f>
        <v>0</v>
      </c>
      <c r="J951" s="16">
        <f>INT(H951*I951)</f>
        <v>0</v>
      </c>
      <c r="K951" s="24">
        <f>J951</f>
        <v>0</v>
      </c>
    </row>
    <row r="952" spans="1:11" ht="13.05" customHeight="1" x14ac:dyDescent="0.45">
      <c r="A952" s="137" t="s">
        <v>101</v>
      </c>
      <c r="B952" s="143"/>
      <c r="C952" s="96"/>
      <c r="D952" s="97"/>
      <c r="E952" s="97"/>
      <c r="F952" s="97"/>
      <c r="G952" s="98"/>
      <c r="H952" s="28">
        <v>2160</v>
      </c>
      <c r="I952" s="11">
        <f>$E$865</f>
        <v>0</v>
      </c>
      <c r="J952" s="16">
        <f t="shared" ref="J952:J953" si="191">INT(H952*I952)</f>
        <v>0</v>
      </c>
      <c r="K952" s="24">
        <f t="shared" ref="K952:K953" si="192">J952</f>
        <v>0</v>
      </c>
    </row>
    <row r="953" spans="1:11" ht="13.05" customHeight="1" thickBot="1" x14ac:dyDescent="0.5">
      <c r="A953" s="144" t="s">
        <v>102</v>
      </c>
      <c r="B953" s="145"/>
      <c r="C953" s="112"/>
      <c r="D953" s="113"/>
      <c r="E953" s="113"/>
      <c r="F953" s="113"/>
      <c r="G953" s="114"/>
      <c r="H953" s="30">
        <v>3365</v>
      </c>
      <c r="I953" s="19">
        <f>$E$866</f>
        <v>0</v>
      </c>
      <c r="J953" s="20">
        <f t="shared" si="191"/>
        <v>0</v>
      </c>
      <c r="K953" s="27">
        <f t="shared" si="192"/>
        <v>0</v>
      </c>
    </row>
    <row r="954" spans="1:11" ht="13.05" customHeight="1" thickTop="1" thickBot="1" x14ac:dyDescent="0.5">
      <c r="J954" s="12" t="s">
        <v>50</v>
      </c>
      <c r="K954" s="38">
        <f>SUM(K946:K953)</f>
        <v>0</v>
      </c>
    </row>
    <row r="955" spans="1:11" ht="13.05" customHeight="1" thickTop="1" thickBot="1" x14ac:dyDescent="0.5">
      <c r="J955" s="12" t="s">
        <v>51</v>
      </c>
      <c r="K955" s="38">
        <f>K954-K956</f>
        <v>0</v>
      </c>
    </row>
    <row r="956" spans="1:11" ht="13.05" customHeight="1" thickTop="1" thickBot="1" x14ac:dyDescent="0.5">
      <c r="J956" s="12" t="s">
        <v>34</v>
      </c>
      <c r="K956" s="38">
        <f>ROUNDUP(K954/1.1,0)</f>
        <v>0</v>
      </c>
    </row>
    <row r="957" spans="1:11" ht="13.05" customHeight="1" thickTop="1" thickBot="1" x14ac:dyDescent="0.5"/>
    <row r="958" spans="1:11" ht="13.05" customHeight="1" thickTop="1" x14ac:dyDescent="0.45">
      <c r="A958" s="15" t="s">
        <v>0</v>
      </c>
      <c r="B958" s="21" t="s">
        <v>1</v>
      </c>
      <c r="C958" s="109" t="s">
        <v>95</v>
      </c>
      <c r="D958" s="110"/>
      <c r="E958" s="110"/>
      <c r="F958" s="110"/>
      <c r="G958" s="111"/>
      <c r="H958" s="109" t="s">
        <v>34</v>
      </c>
      <c r="I958" s="110"/>
      <c r="J958" s="111"/>
      <c r="K958" s="76" t="s">
        <v>39</v>
      </c>
    </row>
    <row r="959" spans="1:11" ht="13.05" customHeight="1" x14ac:dyDescent="0.45">
      <c r="A959" s="79">
        <v>11</v>
      </c>
      <c r="B959" s="81" t="s">
        <v>110</v>
      </c>
      <c r="C959" s="149" t="s">
        <v>96</v>
      </c>
      <c r="D959" s="128"/>
      <c r="E959" s="150" t="s">
        <v>28</v>
      </c>
      <c r="F959" s="128"/>
      <c r="G959" s="84" t="s">
        <v>29</v>
      </c>
      <c r="H959" s="22" t="s">
        <v>36</v>
      </c>
      <c r="I959" s="86" t="s">
        <v>38</v>
      </c>
      <c r="J959" s="84" t="s">
        <v>35</v>
      </c>
      <c r="K959" s="77"/>
    </row>
    <row r="960" spans="1:11" ht="13.05" customHeight="1" thickBot="1" x14ac:dyDescent="0.5">
      <c r="A960" s="80"/>
      <c r="B960" s="82"/>
      <c r="C960" s="129"/>
      <c r="D960" s="130"/>
      <c r="E960" s="132"/>
      <c r="F960" s="130"/>
      <c r="G960" s="85"/>
      <c r="H960" s="36" t="s">
        <v>37</v>
      </c>
      <c r="I960" s="87"/>
      <c r="J960" s="88"/>
      <c r="K960" s="78"/>
    </row>
    <row r="961" spans="1:11" ht="13.05" customHeight="1" thickTop="1" x14ac:dyDescent="0.45">
      <c r="A961" s="135" t="s">
        <v>103</v>
      </c>
      <c r="B961" s="136"/>
      <c r="C961" s="115">
        <v>0</v>
      </c>
      <c r="D961" s="116"/>
      <c r="E961" s="117">
        <f>$E$863</f>
        <v>0</v>
      </c>
      <c r="F961" s="118"/>
      <c r="G961" s="34">
        <f>INT(C961*E961)*12</f>
        <v>0</v>
      </c>
      <c r="H961" s="91"/>
      <c r="I961" s="92"/>
      <c r="J961" s="93"/>
      <c r="K961" s="35">
        <f>G961</f>
        <v>0</v>
      </c>
    </row>
    <row r="962" spans="1:11" ht="13.05" customHeight="1" x14ac:dyDescent="0.45">
      <c r="A962" s="137" t="s">
        <v>97</v>
      </c>
      <c r="B962" s="138"/>
      <c r="C962" s="96"/>
      <c r="D962" s="97"/>
      <c r="E962" s="97"/>
      <c r="F962" s="97"/>
      <c r="G962" s="98"/>
      <c r="H962" s="28">
        <v>0</v>
      </c>
      <c r="I962" s="11">
        <f>$E$864</f>
        <v>0</v>
      </c>
      <c r="J962" s="16">
        <f>INT(H962*I962)</f>
        <v>0</v>
      </c>
      <c r="K962" s="24">
        <f>J962</f>
        <v>0</v>
      </c>
    </row>
    <row r="963" spans="1:11" ht="13.05" customHeight="1" x14ac:dyDescent="0.45">
      <c r="A963" s="137" t="s">
        <v>98</v>
      </c>
      <c r="B963" s="138"/>
      <c r="C963" s="96"/>
      <c r="D963" s="97"/>
      <c r="E963" s="97"/>
      <c r="F963" s="97"/>
      <c r="G963" s="98"/>
      <c r="H963" s="28">
        <v>0</v>
      </c>
      <c r="I963" s="11">
        <f>$E$865</f>
        <v>0</v>
      </c>
      <c r="J963" s="16">
        <f t="shared" ref="J963:J964" si="193">INT(H963*I963)</f>
        <v>0</v>
      </c>
      <c r="K963" s="24">
        <f t="shared" ref="K963:K964" si="194">J963</f>
        <v>0</v>
      </c>
    </row>
    <row r="964" spans="1:11" ht="13.05" customHeight="1" thickBot="1" x14ac:dyDescent="0.5">
      <c r="A964" s="139" t="s">
        <v>99</v>
      </c>
      <c r="B964" s="140"/>
      <c r="C964" s="99"/>
      <c r="D964" s="100"/>
      <c r="E964" s="100"/>
      <c r="F964" s="100"/>
      <c r="G964" s="101"/>
      <c r="H964" s="29">
        <v>0</v>
      </c>
      <c r="I964" s="13">
        <f>$E$866</f>
        <v>0</v>
      </c>
      <c r="J964" s="17">
        <f t="shared" si="193"/>
        <v>0</v>
      </c>
      <c r="K964" s="25">
        <f t="shared" si="194"/>
        <v>0</v>
      </c>
    </row>
    <row r="965" spans="1:11" ht="13.05" customHeight="1" thickTop="1" x14ac:dyDescent="0.45">
      <c r="A965" s="141" t="s">
        <v>145</v>
      </c>
      <c r="B965" s="142"/>
      <c r="C965" s="119">
        <v>1</v>
      </c>
      <c r="D965" s="120"/>
      <c r="E965" s="121">
        <f>$E$863</f>
        <v>0</v>
      </c>
      <c r="F965" s="122"/>
      <c r="G965" s="18">
        <f>INT(C965*E965)*12</f>
        <v>0</v>
      </c>
      <c r="H965" s="123"/>
      <c r="I965" s="124"/>
      <c r="J965" s="125"/>
      <c r="K965" s="26">
        <f>G965</f>
        <v>0</v>
      </c>
    </row>
    <row r="966" spans="1:11" ht="13.05" customHeight="1" x14ac:dyDescent="0.45">
      <c r="A966" s="137" t="s">
        <v>100</v>
      </c>
      <c r="B966" s="143"/>
      <c r="C966" s="96"/>
      <c r="D966" s="97"/>
      <c r="E966" s="97"/>
      <c r="F966" s="97"/>
      <c r="G966" s="98"/>
      <c r="H966" s="28">
        <v>1260</v>
      </c>
      <c r="I966" s="11">
        <f>$E$864</f>
        <v>0</v>
      </c>
      <c r="J966" s="16">
        <f>INT(H966*I966)</f>
        <v>0</v>
      </c>
      <c r="K966" s="24">
        <f>J966</f>
        <v>0</v>
      </c>
    </row>
    <row r="967" spans="1:11" ht="13.05" customHeight="1" x14ac:dyDescent="0.45">
      <c r="A967" s="137" t="s">
        <v>101</v>
      </c>
      <c r="B967" s="143"/>
      <c r="C967" s="96"/>
      <c r="D967" s="97"/>
      <c r="E967" s="97"/>
      <c r="F967" s="97"/>
      <c r="G967" s="98"/>
      <c r="H967" s="28">
        <v>2160</v>
      </c>
      <c r="I967" s="11">
        <f>$E$865</f>
        <v>0</v>
      </c>
      <c r="J967" s="16">
        <f t="shared" ref="J967:J968" si="195">INT(H967*I967)</f>
        <v>0</v>
      </c>
      <c r="K967" s="24">
        <f t="shared" ref="K967:K968" si="196">J967</f>
        <v>0</v>
      </c>
    </row>
    <row r="968" spans="1:11" ht="13.05" customHeight="1" thickBot="1" x14ac:dyDescent="0.5">
      <c r="A968" s="144" t="s">
        <v>102</v>
      </c>
      <c r="B968" s="145"/>
      <c r="C968" s="112"/>
      <c r="D968" s="113"/>
      <c r="E968" s="113"/>
      <c r="F968" s="113"/>
      <c r="G968" s="114"/>
      <c r="H968" s="30">
        <v>1075</v>
      </c>
      <c r="I968" s="19">
        <f>$E$866</f>
        <v>0</v>
      </c>
      <c r="J968" s="20">
        <f t="shared" si="195"/>
        <v>0</v>
      </c>
      <c r="K968" s="27">
        <f t="shared" si="196"/>
        <v>0</v>
      </c>
    </row>
    <row r="969" spans="1:11" ht="13.05" customHeight="1" thickTop="1" thickBot="1" x14ac:dyDescent="0.5">
      <c r="J969" s="12" t="s">
        <v>50</v>
      </c>
      <c r="K969" s="38">
        <f>SUM(K961:K968)</f>
        <v>0</v>
      </c>
    </row>
    <row r="970" spans="1:11" ht="13.05" customHeight="1" thickTop="1" thickBot="1" x14ac:dyDescent="0.5">
      <c r="J970" s="12" t="s">
        <v>51</v>
      </c>
      <c r="K970" s="38">
        <f>K969-K971</f>
        <v>0</v>
      </c>
    </row>
    <row r="971" spans="1:11" ht="13.05" customHeight="1" thickTop="1" thickBot="1" x14ac:dyDescent="0.5">
      <c r="J971" s="12" t="s">
        <v>34</v>
      </c>
      <c r="K971" s="38">
        <f>ROUNDUP(K969/1.1,0)</f>
        <v>0</v>
      </c>
    </row>
    <row r="972" spans="1:11" ht="13.05" customHeight="1" thickTop="1" thickBot="1" x14ac:dyDescent="0.5"/>
    <row r="973" spans="1:11" ht="13.05" customHeight="1" thickTop="1" x14ac:dyDescent="0.45">
      <c r="A973" s="15" t="s">
        <v>0</v>
      </c>
      <c r="B973" s="21" t="s">
        <v>1</v>
      </c>
      <c r="C973" s="109" t="s">
        <v>95</v>
      </c>
      <c r="D973" s="110"/>
      <c r="E973" s="110"/>
      <c r="F973" s="110"/>
      <c r="G973" s="111"/>
      <c r="H973" s="109" t="s">
        <v>34</v>
      </c>
      <c r="I973" s="110"/>
      <c r="J973" s="111"/>
      <c r="K973" s="76" t="s">
        <v>39</v>
      </c>
    </row>
    <row r="974" spans="1:11" ht="13.05" customHeight="1" x14ac:dyDescent="0.45">
      <c r="A974" s="79">
        <v>12</v>
      </c>
      <c r="B974" s="81" t="s">
        <v>111</v>
      </c>
      <c r="C974" s="149" t="s">
        <v>96</v>
      </c>
      <c r="D974" s="128"/>
      <c r="E974" s="150" t="s">
        <v>28</v>
      </c>
      <c r="F974" s="128"/>
      <c r="G974" s="84" t="s">
        <v>29</v>
      </c>
      <c r="H974" s="22" t="s">
        <v>36</v>
      </c>
      <c r="I974" s="86" t="s">
        <v>38</v>
      </c>
      <c r="J974" s="84" t="s">
        <v>35</v>
      </c>
      <c r="K974" s="77"/>
    </row>
    <row r="975" spans="1:11" ht="13.05" customHeight="1" thickBot="1" x14ac:dyDescent="0.5">
      <c r="A975" s="80"/>
      <c r="B975" s="82"/>
      <c r="C975" s="129"/>
      <c r="D975" s="130"/>
      <c r="E975" s="132"/>
      <c r="F975" s="130"/>
      <c r="G975" s="85"/>
      <c r="H975" s="36" t="s">
        <v>37</v>
      </c>
      <c r="I975" s="87"/>
      <c r="J975" s="88"/>
      <c r="K975" s="78"/>
    </row>
    <row r="976" spans="1:11" ht="13.05" customHeight="1" thickTop="1" x14ac:dyDescent="0.45">
      <c r="A976" s="135" t="s">
        <v>103</v>
      </c>
      <c r="B976" s="136"/>
      <c r="C976" s="115">
        <v>0</v>
      </c>
      <c r="D976" s="116"/>
      <c r="E976" s="117">
        <f>$E$863</f>
        <v>0</v>
      </c>
      <c r="F976" s="118"/>
      <c r="G976" s="34">
        <f>INT(C976*E976)*12</f>
        <v>0</v>
      </c>
      <c r="H976" s="91"/>
      <c r="I976" s="92"/>
      <c r="J976" s="93"/>
      <c r="K976" s="35">
        <f>G976</f>
        <v>0</v>
      </c>
    </row>
    <row r="977" spans="1:11" ht="13.05" customHeight="1" x14ac:dyDescent="0.45">
      <c r="A977" s="137" t="s">
        <v>97</v>
      </c>
      <c r="B977" s="138"/>
      <c r="C977" s="96"/>
      <c r="D977" s="97"/>
      <c r="E977" s="97"/>
      <c r="F977" s="97"/>
      <c r="G977" s="98"/>
      <c r="H977" s="28">
        <v>0</v>
      </c>
      <c r="I977" s="11">
        <f>$E$864</f>
        <v>0</v>
      </c>
      <c r="J977" s="16">
        <f>INT(H977*I977)</f>
        <v>0</v>
      </c>
      <c r="K977" s="24">
        <f>J977</f>
        <v>0</v>
      </c>
    </row>
    <row r="978" spans="1:11" ht="13.05" customHeight="1" x14ac:dyDescent="0.45">
      <c r="A978" s="137" t="s">
        <v>98</v>
      </c>
      <c r="B978" s="138"/>
      <c r="C978" s="96"/>
      <c r="D978" s="97"/>
      <c r="E978" s="97"/>
      <c r="F978" s="97"/>
      <c r="G978" s="98"/>
      <c r="H978" s="28">
        <v>0</v>
      </c>
      <c r="I978" s="11">
        <f>$E$865</f>
        <v>0</v>
      </c>
      <c r="J978" s="16">
        <f t="shared" ref="J978:J979" si="197">INT(H978*I978)</f>
        <v>0</v>
      </c>
      <c r="K978" s="24">
        <f t="shared" ref="K978:K979" si="198">J978</f>
        <v>0</v>
      </c>
    </row>
    <row r="979" spans="1:11" ht="13.05" customHeight="1" thickBot="1" x14ac:dyDescent="0.5">
      <c r="A979" s="139" t="s">
        <v>99</v>
      </c>
      <c r="B979" s="140"/>
      <c r="C979" s="99"/>
      <c r="D979" s="100"/>
      <c r="E979" s="100"/>
      <c r="F979" s="100"/>
      <c r="G979" s="101"/>
      <c r="H979" s="29">
        <v>0</v>
      </c>
      <c r="I979" s="13">
        <f>$E$866</f>
        <v>0</v>
      </c>
      <c r="J979" s="17">
        <f t="shared" si="197"/>
        <v>0</v>
      </c>
      <c r="K979" s="25">
        <f t="shared" si="198"/>
        <v>0</v>
      </c>
    </row>
    <row r="980" spans="1:11" ht="13.05" customHeight="1" thickTop="1" x14ac:dyDescent="0.45">
      <c r="A980" s="141" t="s">
        <v>145</v>
      </c>
      <c r="B980" s="142"/>
      <c r="C980" s="119">
        <v>1</v>
      </c>
      <c r="D980" s="120"/>
      <c r="E980" s="121">
        <f>$E$863</f>
        <v>0</v>
      </c>
      <c r="F980" s="122"/>
      <c r="G980" s="18">
        <f>INT(C980*E980)*12</f>
        <v>0</v>
      </c>
      <c r="H980" s="123"/>
      <c r="I980" s="124"/>
      <c r="J980" s="125"/>
      <c r="K980" s="26">
        <f>G980</f>
        <v>0</v>
      </c>
    </row>
    <row r="981" spans="1:11" ht="13.05" customHeight="1" x14ac:dyDescent="0.45">
      <c r="A981" s="137" t="s">
        <v>100</v>
      </c>
      <c r="B981" s="143"/>
      <c r="C981" s="96"/>
      <c r="D981" s="97"/>
      <c r="E981" s="97"/>
      <c r="F981" s="97"/>
      <c r="G981" s="98"/>
      <c r="H981" s="28">
        <v>1260</v>
      </c>
      <c r="I981" s="11">
        <f>$E$864</f>
        <v>0</v>
      </c>
      <c r="J981" s="16">
        <f>INT(H981*I981)</f>
        <v>0</v>
      </c>
      <c r="K981" s="24">
        <f>J981</f>
        <v>0</v>
      </c>
    </row>
    <row r="982" spans="1:11" ht="13.05" customHeight="1" x14ac:dyDescent="0.45">
      <c r="A982" s="137" t="s">
        <v>101</v>
      </c>
      <c r="B982" s="143"/>
      <c r="C982" s="96"/>
      <c r="D982" s="97"/>
      <c r="E982" s="97"/>
      <c r="F982" s="97"/>
      <c r="G982" s="98"/>
      <c r="H982" s="28">
        <v>2160</v>
      </c>
      <c r="I982" s="11">
        <f>$E$865</f>
        <v>0</v>
      </c>
      <c r="J982" s="16">
        <f t="shared" ref="J982:J983" si="199">INT(H982*I982)</f>
        <v>0</v>
      </c>
      <c r="K982" s="24">
        <f t="shared" ref="K982:K983" si="200">J982</f>
        <v>0</v>
      </c>
    </row>
    <row r="983" spans="1:11" ht="13.05" customHeight="1" thickBot="1" x14ac:dyDescent="0.5">
      <c r="A983" s="144" t="s">
        <v>102</v>
      </c>
      <c r="B983" s="145"/>
      <c r="C983" s="112"/>
      <c r="D983" s="113"/>
      <c r="E983" s="113"/>
      <c r="F983" s="113"/>
      <c r="G983" s="114"/>
      <c r="H983" s="30">
        <v>2804</v>
      </c>
      <c r="I983" s="19">
        <f>$E$866</f>
        <v>0</v>
      </c>
      <c r="J983" s="20">
        <f t="shared" si="199"/>
        <v>0</v>
      </c>
      <c r="K983" s="27">
        <f t="shared" si="200"/>
        <v>0</v>
      </c>
    </row>
    <row r="984" spans="1:11" ht="13.05" customHeight="1" thickTop="1" thickBot="1" x14ac:dyDescent="0.5">
      <c r="J984" s="12" t="s">
        <v>50</v>
      </c>
      <c r="K984" s="38">
        <f>SUM(K976:K983)</f>
        <v>0</v>
      </c>
    </row>
    <row r="985" spans="1:11" ht="13.05" customHeight="1" thickTop="1" thickBot="1" x14ac:dyDescent="0.5">
      <c r="J985" s="12" t="s">
        <v>51</v>
      </c>
      <c r="K985" s="38">
        <f>K984-K986</f>
        <v>0</v>
      </c>
    </row>
    <row r="986" spans="1:11" ht="13.05" customHeight="1" thickTop="1" thickBot="1" x14ac:dyDescent="0.5">
      <c r="J986" s="12" t="s">
        <v>34</v>
      </c>
      <c r="K986" s="38">
        <f>ROUNDUP(K984/1.1,0)</f>
        <v>0</v>
      </c>
    </row>
    <row r="987" spans="1:11" ht="13.05" customHeight="1" thickTop="1" thickBot="1" x14ac:dyDescent="0.5"/>
    <row r="988" spans="1:11" ht="13.05" customHeight="1" thickTop="1" x14ac:dyDescent="0.45">
      <c r="A988" s="15" t="s">
        <v>0</v>
      </c>
      <c r="B988" s="21" t="s">
        <v>1</v>
      </c>
      <c r="C988" s="109" t="s">
        <v>95</v>
      </c>
      <c r="D988" s="110"/>
      <c r="E988" s="110"/>
      <c r="F988" s="110"/>
      <c r="G988" s="111"/>
      <c r="H988" s="109" t="s">
        <v>34</v>
      </c>
      <c r="I988" s="110"/>
      <c r="J988" s="111"/>
      <c r="K988" s="76" t="s">
        <v>39</v>
      </c>
    </row>
    <row r="989" spans="1:11" ht="13.05" customHeight="1" x14ac:dyDescent="0.45">
      <c r="A989" s="79">
        <v>13</v>
      </c>
      <c r="B989" s="81" t="s">
        <v>112</v>
      </c>
      <c r="C989" s="149" t="s">
        <v>96</v>
      </c>
      <c r="D989" s="128"/>
      <c r="E989" s="150" t="s">
        <v>28</v>
      </c>
      <c r="F989" s="128"/>
      <c r="G989" s="84" t="s">
        <v>29</v>
      </c>
      <c r="H989" s="22" t="s">
        <v>36</v>
      </c>
      <c r="I989" s="86" t="s">
        <v>38</v>
      </c>
      <c r="J989" s="84" t="s">
        <v>35</v>
      </c>
      <c r="K989" s="77"/>
    </row>
    <row r="990" spans="1:11" ht="13.05" customHeight="1" thickBot="1" x14ac:dyDescent="0.5">
      <c r="A990" s="80"/>
      <c r="B990" s="82"/>
      <c r="C990" s="129"/>
      <c r="D990" s="130"/>
      <c r="E990" s="132"/>
      <c r="F990" s="130"/>
      <c r="G990" s="85"/>
      <c r="H990" s="36" t="s">
        <v>37</v>
      </c>
      <c r="I990" s="87"/>
      <c r="J990" s="88"/>
      <c r="K990" s="78"/>
    </row>
    <row r="991" spans="1:11" ht="13.05" customHeight="1" thickTop="1" x14ac:dyDescent="0.45">
      <c r="A991" s="135" t="s">
        <v>103</v>
      </c>
      <c r="B991" s="136"/>
      <c r="C991" s="115">
        <v>0</v>
      </c>
      <c r="D991" s="116"/>
      <c r="E991" s="117">
        <f>$E$863</f>
        <v>0</v>
      </c>
      <c r="F991" s="118"/>
      <c r="G991" s="34">
        <f>INT(C991*E991)*12</f>
        <v>0</v>
      </c>
      <c r="H991" s="91"/>
      <c r="I991" s="92"/>
      <c r="J991" s="93"/>
      <c r="K991" s="35">
        <f>G991</f>
        <v>0</v>
      </c>
    </row>
    <row r="992" spans="1:11" ht="13.05" customHeight="1" x14ac:dyDescent="0.45">
      <c r="A992" s="137" t="s">
        <v>97</v>
      </c>
      <c r="B992" s="138"/>
      <c r="C992" s="96"/>
      <c r="D992" s="97"/>
      <c r="E992" s="97"/>
      <c r="F992" s="97"/>
      <c r="G992" s="98"/>
      <c r="H992" s="28">
        <v>0</v>
      </c>
      <c r="I992" s="11">
        <f>$E$864</f>
        <v>0</v>
      </c>
      <c r="J992" s="16">
        <f>INT(H992*I992)</f>
        <v>0</v>
      </c>
      <c r="K992" s="24">
        <f>J992</f>
        <v>0</v>
      </c>
    </row>
    <row r="993" spans="1:11" ht="13.05" customHeight="1" x14ac:dyDescent="0.45">
      <c r="A993" s="137" t="s">
        <v>98</v>
      </c>
      <c r="B993" s="138"/>
      <c r="C993" s="96"/>
      <c r="D993" s="97"/>
      <c r="E993" s="97"/>
      <c r="F993" s="97"/>
      <c r="G993" s="98"/>
      <c r="H993" s="28">
        <v>0</v>
      </c>
      <c r="I993" s="11">
        <f>$E$865</f>
        <v>0</v>
      </c>
      <c r="J993" s="16">
        <f t="shared" ref="J993:J994" si="201">INT(H993*I993)</f>
        <v>0</v>
      </c>
      <c r="K993" s="24">
        <f t="shared" ref="K993:K994" si="202">J993</f>
        <v>0</v>
      </c>
    </row>
    <row r="994" spans="1:11" ht="13.05" customHeight="1" thickBot="1" x14ac:dyDescent="0.5">
      <c r="A994" s="139" t="s">
        <v>99</v>
      </c>
      <c r="B994" s="140"/>
      <c r="C994" s="99"/>
      <c r="D994" s="100"/>
      <c r="E994" s="100"/>
      <c r="F994" s="100"/>
      <c r="G994" s="101"/>
      <c r="H994" s="29">
        <v>0</v>
      </c>
      <c r="I994" s="13">
        <f>$E$866</f>
        <v>0</v>
      </c>
      <c r="J994" s="17">
        <f t="shared" si="201"/>
        <v>0</v>
      </c>
      <c r="K994" s="25">
        <f t="shared" si="202"/>
        <v>0</v>
      </c>
    </row>
    <row r="995" spans="1:11" ht="13.05" customHeight="1" thickTop="1" x14ac:dyDescent="0.45">
      <c r="A995" s="141" t="s">
        <v>145</v>
      </c>
      <c r="B995" s="142"/>
      <c r="C995" s="119">
        <v>1</v>
      </c>
      <c r="D995" s="120"/>
      <c r="E995" s="121">
        <f>$E$863</f>
        <v>0</v>
      </c>
      <c r="F995" s="122"/>
      <c r="G995" s="18">
        <f>INT(C995*E995)*12</f>
        <v>0</v>
      </c>
      <c r="H995" s="123"/>
      <c r="I995" s="124"/>
      <c r="J995" s="125"/>
      <c r="K995" s="26">
        <f>G995</f>
        <v>0</v>
      </c>
    </row>
    <row r="996" spans="1:11" ht="13.05" customHeight="1" x14ac:dyDescent="0.45">
      <c r="A996" s="137" t="s">
        <v>100</v>
      </c>
      <c r="B996" s="143"/>
      <c r="C996" s="96"/>
      <c r="D996" s="97"/>
      <c r="E996" s="97"/>
      <c r="F996" s="97"/>
      <c r="G996" s="98"/>
      <c r="H996" s="28">
        <v>1260</v>
      </c>
      <c r="I996" s="11">
        <f>$E$864</f>
        <v>0</v>
      </c>
      <c r="J996" s="16">
        <f>INT(H996*I996)</f>
        <v>0</v>
      </c>
      <c r="K996" s="24">
        <f>J996</f>
        <v>0</v>
      </c>
    </row>
    <row r="997" spans="1:11" ht="13.05" customHeight="1" x14ac:dyDescent="0.45">
      <c r="A997" s="137" t="s">
        <v>101</v>
      </c>
      <c r="B997" s="143"/>
      <c r="C997" s="96"/>
      <c r="D997" s="97"/>
      <c r="E997" s="97"/>
      <c r="F997" s="97"/>
      <c r="G997" s="98"/>
      <c r="H997" s="28">
        <v>2160</v>
      </c>
      <c r="I997" s="11">
        <f>$E$865</f>
        <v>0</v>
      </c>
      <c r="J997" s="16">
        <f t="shared" ref="J997:J998" si="203">INT(H997*I997)</f>
        <v>0</v>
      </c>
      <c r="K997" s="24">
        <f t="shared" ref="K997:K998" si="204">J997</f>
        <v>0</v>
      </c>
    </row>
    <row r="998" spans="1:11" ht="13.05" customHeight="1" thickBot="1" x14ac:dyDescent="0.5">
      <c r="A998" s="144" t="s">
        <v>102</v>
      </c>
      <c r="B998" s="145"/>
      <c r="C998" s="112"/>
      <c r="D998" s="113"/>
      <c r="E998" s="113"/>
      <c r="F998" s="113"/>
      <c r="G998" s="114"/>
      <c r="H998" s="30">
        <v>4264</v>
      </c>
      <c r="I998" s="19">
        <f>$E$866</f>
        <v>0</v>
      </c>
      <c r="J998" s="20">
        <f t="shared" si="203"/>
        <v>0</v>
      </c>
      <c r="K998" s="27">
        <f t="shared" si="204"/>
        <v>0</v>
      </c>
    </row>
    <row r="999" spans="1:11" ht="13.05" customHeight="1" thickTop="1" thickBot="1" x14ac:dyDescent="0.5">
      <c r="J999" s="12" t="s">
        <v>50</v>
      </c>
      <c r="K999" s="38">
        <f>SUM(K991:K998)</f>
        <v>0</v>
      </c>
    </row>
    <row r="1000" spans="1:11" ht="13.05" customHeight="1" thickTop="1" thickBot="1" x14ac:dyDescent="0.5">
      <c r="J1000" s="12" t="s">
        <v>51</v>
      </c>
      <c r="K1000" s="38">
        <f>K999-K1001</f>
        <v>0</v>
      </c>
    </row>
    <row r="1001" spans="1:11" ht="13.05" customHeight="1" thickTop="1" thickBot="1" x14ac:dyDescent="0.5">
      <c r="J1001" s="12" t="s">
        <v>34</v>
      </c>
      <c r="K1001" s="38">
        <f>ROUNDUP(K999/1.1,0)</f>
        <v>0</v>
      </c>
    </row>
    <row r="1002" spans="1:11" ht="13.05" customHeight="1" thickTop="1" thickBot="1" x14ac:dyDescent="0.5"/>
    <row r="1003" spans="1:11" ht="13.05" customHeight="1" thickTop="1" x14ac:dyDescent="0.45">
      <c r="A1003" s="15" t="s">
        <v>0</v>
      </c>
      <c r="B1003" s="21" t="s">
        <v>1</v>
      </c>
      <c r="C1003" s="109" t="s">
        <v>95</v>
      </c>
      <c r="D1003" s="110"/>
      <c r="E1003" s="110"/>
      <c r="F1003" s="110"/>
      <c r="G1003" s="111"/>
      <c r="H1003" s="109" t="s">
        <v>34</v>
      </c>
      <c r="I1003" s="110"/>
      <c r="J1003" s="111"/>
      <c r="K1003" s="76" t="s">
        <v>39</v>
      </c>
    </row>
    <row r="1004" spans="1:11" ht="13.05" customHeight="1" x14ac:dyDescent="0.45">
      <c r="A1004" s="79">
        <v>14</v>
      </c>
      <c r="B1004" s="81" t="s">
        <v>113</v>
      </c>
      <c r="C1004" s="149" t="s">
        <v>96</v>
      </c>
      <c r="D1004" s="128"/>
      <c r="E1004" s="150" t="s">
        <v>28</v>
      </c>
      <c r="F1004" s="128"/>
      <c r="G1004" s="84" t="s">
        <v>29</v>
      </c>
      <c r="H1004" s="22" t="s">
        <v>36</v>
      </c>
      <c r="I1004" s="86" t="s">
        <v>38</v>
      </c>
      <c r="J1004" s="84" t="s">
        <v>35</v>
      </c>
      <c r="K1004" s="77"/>
    </row>
    <row r="1005" spans="1:11" ht="13.05" customHeight="1" thickBot="1" x14ac:dyDescent="0.5">
      <c r="A1005" s="80"/>
      <c r="B1005" s="82"/>
      <c r="C1005" s="129"/>
      <c r="D1005" s="130"/>
      <c r="E1005" s="132"/>
      <c r="F1005" s="130"/>
      <c r="G1005" s="85"/>
      <c r="H1005" s="36" t="s">
        <v>37</v>
      </c>
      <c r="I1005" s="87"/>
      <c r="J1005" s="88"/>
      <c r="K1005" s="78"/>
    </row>
    <row r="1006" spans="1:11" ht="13.05" customHeight="1" thickTop="1" x14ac:dyDescent="0.45">
      <c r="A1006" s="135" t="s">
        <v>103</v>
      </c>
      <c r="B1006" s="136"/>
      <c r="C1006" s="115">
        <v>0</v>
      </c>
      <c r="D1006" s="116"/>
      <c r="E1006" s="117">
        <f>$E$863</f>
        <v>0</v>
      </c>
      <c r="F1006" s="118"/>
      <c r="G1006" s="34">
        <f>INT(C1006*E1006)*12</f>
        <v>0</v>
      </c>
      <c r="H1006" s="91"/>
      <c r="I1006" s="92"/>
      <c r="J1006" s="93"/>
      <c r="K1006" s="35">
        <f>G1006</f>
        <v>0</v>
      </c>
    </row>
    <row r="1007" spans="1:11" ht="13.05" customHeight="1" x14ac:dyDescent="0.45">
      <c r="A1007" s="137" t="s">
        <v>97</v>
      </c>
      <c r="B1007" s="138"/>
      <c r="C1007" s="96"/>
      <c r="D1007" s="97"/>
      <c r="E1007" s="97"/>
      <c r="F1007" s="97"/>
      <c r="G1007" s="98"/>
      <c r="H1007" s="28">
        <v>0</v>
      </c>
      <c r="I1007" s="11">
        <f>$E$864</f>
        <v>0</v>
      </c>
      <c r="J1007" s="16">
        <f>INT(H1007*I1007)</f>
        <v>0</v>
      </c>
      <c r="K1007" s="24">
        <f>J1007</f>
        <v>0</v>
      </c>
    </row>
    <row r="1008" spans="1:11" ht="13.05" customHeight="1" x14ac:dyDescent="0.45">
      <c r="A1008" s="137" t="s">
        <v>98</v>
      </c>
      <c r="B1008" s="138"/>
      <c r="C1008" s="96"/>
      <c r="D1008" s="97"/>
      <c r="E1008" s="97"/>
      <c r="F1008" s="97"/>
      <c r="G1008" s="98"/>
      <c r="H1008" s="28">
        <v>0</v>
      </c>
      <c r="I1008" s="11">
        <f>$E$865</f>
        <v>0</v>
      </c>
      <c r="J1008" s="16">
        <f t="shared" ref="J1008:J1009" si="205">INT(H1008*I1008)</f>
        <v>0</v>
      </c>
      <c r="K1008" s="24">
        <f t="shared" ref="K1008:K1009" si="206">J1008</f>
        <v>0</v>
      </c>
    </row>
    <row r="1009" spans="1:11" ht="13.05" customHeight="1" thickBot="1" x14ac:dyDescent="0.5">
      <c r="A1009" s="139" t="s">
        <v>99</v>
      </c>
      <c r="B1009" s="140"/>
      <c r="C1009" s="99"/>
      <c r="D1009" s="100"/>
      <c r="E1009" s="100"/>
      <c r="F1009" s="100"/>
      <c r="G1009" s="101"/>
      <c r="H1009" s="29">
        <v>0</v>
      </c>
      <c r="I1009" s="13">
        <f>$E$866</f>
        <v>0</v>
      </c>
      <c r="J1009" s="17">
        <f t="shared" si="205"/>
        <v>0</v>
      </c>
      <c r="K1009" s="25">
        <f t="shared" si="206"/>
        <v>0</v>
      </c>
    </row>
    <row r="1010" spans="1:11" ht="13.05" customHeight="1" thickTop="1" x14ac:dyDescent="0.45">
      <c r="A1010" s="141" t="s">
        <v>145</v>
      </c>
      <c r="B1010" s="142"/>
      <c r="C1010" s="119">
        <v>1</v>
      </c>
      <c r="D1010" s="120"/>
      <c r="E1010" s="121">
        <f>$E$863</f>
        <v>0</v>
      </c>
      <c r="F1010" s="122"/>
      <c r="G1010" s="18">
        <f>INT(C1010*E1010)*12</f>
        <v>0</v>
      </c>
      <c r="H1010" s="123"/>
      <c r="I1010" s="124"/>
      <c r="J1010" s="125"/>
      <c r="K1010" s="26">
        <f>G1010</f>
        <v>0</v>
      </c>
    </row>
    <row r="1011" spans="1:11" ht="13.05" customHeight="1" x14ac:dyDescent="0.45">
      <c r="A1011" s="137" t="s">
        <v>100</v>
      </c>
      <c r="B1011" s="143"/>
      <c r="C1011" s="96"/>
      <c r="D1011" s="97"/>
      <c r="E1011" s="97"/>
      <c r="F1011" s="97"/>
      <c r="G1011" s="98"/>
      <c r="H1011" s="28">
        <v>0</v>
      </c>
      <c r="I1011" s="11">
        <f>$E$864</f>
        <v>0</v>
      </c>
      <c r="J1011" s="16">
        <f>INT(H1011*I1011)</f>
        <v>0</v>
      </c>
      <c r="K1011" s="24">
        <f>J1011</f>
        <v>0</v>
      </c>
    </row>
    <row r="1012" spans="1:11" ht="13.05" customHeight="1" x14ac:dyDescent="0.45">
      <c r="A1012" s="137" t="s">
        <v>101</v>
      </c>
      <c r="B1012" s="143"/>
      <c r="C1012" s="96"/>
      <c r="D1012" s="97"/>
      <c r="E1012" s="97"/>
      <c r="F1012" s="97"/>
      <c r="G1012" s="98"/>
      <c r="H1012" s="28">
        <v>0</v>
      </c>
      <c r="I1012" s="11">
        <f>$E$865</f>
        <v>0</v>
      </c>
      <c r="J1012" s="16">
        <f t="shared" ref="J1012:J1013" si="207">INT(H1012*I1012)</f>
        <v>0</v>
      </c>
      <c r="K1012" s="24">
        <f t="shared" ref="K1012:K1013" si="208">J1012</f>
        <v>0</v>
      </c>
    </row>
    <row r="1013" spans="1:11" ht="13.05" customHeight="1" thickBot="1" x14ac:dyDescent="0.5">
      <c r="A1013" s="144" t="s">
        <v>102</v>
      </c>
      <c r="B1013" s="145"/>
      <c r="C1013" s="112"/>
      <c r="D1013" s="113"/>
      <c r="E1013" s="113"/>
      <c r="F1013" s="113"/>
      <c r="G1013" s="114"/>
      <c r="H1013" s="30">
        <v>0</v>
      </c>
      <c r="I1013" s="19">
        <f>$E$866</f>
        <v>0</v>
      </c>
      <c r="J1013" s="20">
        <f t="shared" si="207"/>
        <v>0</v>
      </c>
      <c r="K1013" s="27">
        <f t="shared" si="208"/>
        <v>0</v>
      </c>
    </row>
    <row r="1014" spans="1:11" ht="13.05" customHeight="1" thickTop="1" thickBot="1" x14ac:dyDescent="0.5">
      <c r="J1014" s="12" t="s">
        <v>50</v>
      </c>
      <c r="K1014" s="38">
        <f>SUM(K1006:K1013)</f>
        <v>0</v>
      </c>
    </row>
    <row r="1015" spans="1:11" ht="13.05" customHeight="1" thickTop="1" thickBot="1" x14ac:dyDescent="0.5">
      <c r="J1015" s="12" t="s">
        <v>51</v>
      </c>
      <c r="K1015" s="38">
        <f>K1014-K1016</f>
        <v>0</v>
      </c>
    </row>
    <row r="1016" spans="1:11" ht="13.05" customHeight="1" thickTop="1" thickBot="1" x14ac:dyDescent="0.5">
      <c r="J1016" s="12" t="s">
        <v>34</v>
      </c>
      <c r="K1016" s="38">
        <f>ROUNDUP(K1014/1.1,0)</f>
        <v>0</v>
      </c>
    </row>
    <row r="1017" spans="1:11" ht="13.05" customHeight="1" thickTop="1" thickBot="1" x14ac:dyDescent="0.5"/>
    <row r="1018" spans="1:11" ht="13.05" customHeight="1" thickTop="1" x14ac:dyDescent="0.45">
      <c r="A1018" s="15" t="s">
        <v>0</v>
      </c>
      <c r="B1018" s="21" t="s">
        <v>1</v>
      </c>
      <c r="C1018" s="109" t="s">
        <v>95</v>
      </c>
      <c r="D1018" s="110"/>
      <c r="E1018" s="110"/>
      <c r="F1018" s="110"/>
      <c r="G1018" s="111"/>
      <c r="H1018" s="109" t="s">
        <v>34</v>
      </c>
      <c r="I1018" s="110"/>
      <c r="J1018" s="111"/>
      <c r="K1018" s="76" t="s">
        <v>39</v>
      </c>
    </row>
    <row r="1019" spans="1:11" ht="13.05" customHeight="1" x14ac:dyDescent="0.45">
      <c r="A1019" s="79">
        <v>15</v>
      </c>
      <c r="B1019" s="81" t="s">
        <v>114</v>
      </c>
      <c r="C1019" s="149" t="s">
        <v>96</v>
      </c>
      <c r="D1019" s="128"/>
      <c r="E1019" s="150" t="s">
        <v>28</v>
      </c>
      <c r="F1019" s="128"/>
      <c r="G1019" s="84" t="s">
        <v>29</v>
      </c>
      <c r="H1019" s="22" t="s">
        <v>36</v>
      </c>
      <c r="I1019" s="86" t="s">
        <v>38</v>
      </c>
      <c r="J1019" s="84" t="s">
        <v>35</v>
      </c>
      <c r="K1019" s="77"/>
    </row>
    <row r="1020" spans="1:11" ht="13.05" customHeight="1" thickBot="1" x14ac:dyDescent="0.5">
      <c r="A1020" s="80"/>
      <c r="B1020" s="82"/>
      <c r="C1020" s="129"/>
      <c r="D1020" s="130"/>
      <c r="E1020" s="132"/>
      <c r="F1020" s="130"/>
      <c r="G1020" s="85"/>
      <c r="H1020" s="36" t="s">
        <v>37</v>
      </c>
      <c r="I1020" s="87"/>
      <c r="J1020" s="88"/>
      <c r="K1020" s="78"/>
    </row>
    <row r="1021" spans="1:11" ht="13.05" customHeight="1" thickTop="1" x14ac:dyDescent="0.45">
      <c r="A1021" s="135" t="s">
        <v>103</v>
      </c>
      <c r="B1021" s="136"/>
      <c r="C1021" s="115">
        <v>0</v>
      </c>
      <c r="D1021" s="116"/>
      <c r="E1021" s="117">
        <f>$E$863</f>
        <v>0</v>
      </c>
      <c r="F1021" s="118"/>
      <c r="G1021" s="34">
        <f>INT(C1021*E1021)*12</f>
        <v>0</v>
      </c>
      <c r="H1021" s="91"/>
      <c r="I1021" s="92"/>
      <c r="J1021" s="93"/>
      <c r="K1021" s="35">
        <f>G1021</f>
        <v>0</v>
      </c>
    </row>
    <row r="1022" spans="1:11" ht="13.05" customHeight="1" x14ac:dyDescent="0.45">
      <c r="A1022" s="137" t="s">
        <v>97</v>
      </c>
      <c r="B1022" s="138"/>
      <c r="C1022" s="96"/>
      <c r="D1022" s="97"/>
      <c r="E1022" s="97"/>
      <c r="F1022" s="97"/>
      <c r="G1022" s="98"/>
      <c r="H1022" s="28">
        <v>0</v>
      </c>
      <c r="I1022" s="11">
        <f>$E$864</f>
        <v>0</v>
      </c>
      <c r="J1022" s="16">
        <f>INT(H1022*I1022)</f>
        <v>0</v>
      </c>
      <c r="K1022" s="24">
        <f>J1022</f>
        <v>0</v>
      </c>
    </row>
    <row r="1023" spans="1:11" ht="13.05" customHeight="1" x14ac:dyDescent="0.45">
      <c r="A1023" s="137" t="s">
        <v>98</v>
      </c>
      <c r="B1023" s="138"/>
      <c r="C1023" s="96"/>
      <c r="D1023" s="97"/>
      <c r="E1023" s="97"/>
      <c r="F1023" s="97"/>
      <c r="G1023" s="98"/>
      <c r="H1023" s="28">
        <v>0</v>
      </c>
      <c r="I1023" s="11">
        <f>$E$865</f>
        <v>0</v>
      </c>
      <c r="J1023" s="16">
        <f t="shared" ref="J1023:J1024" si="209">INT(H1023*I1023)</f>
        <v>0</v>
      </c>
      <c r="K1023" s="24">
        <f t="shared" ref="K1023:K1024" si="210">J1023</f>
        <v>0</v>
      </c>
    </row>
    <row r="1024" spans="1:11" ht="13.05" customHeight="1" thickBot="1" x14ac:dyDescent="0.5">
      <c r="A1024" s="139" t="s">
        <v>99</v>
      </c>
      <c r="B1024" s="140"/>
      <c r="C1024" s="99"/>
      <c r="D1024" s="100"/>
      <c r="E1024" s="100"/>
      <c r="F1024" s="100"/>
      <c r="G1024" s="101"/>
      <c r="H1024" s="29">
        <v>0</v>
      </c>
      <c r="I1024" s="13">
        <f>$E$866</f>
        <v>0</v>
      </c>
      <c r="J1024" s="17">
        <f t="shared" si="209"/>
        <v>0</v>
      </c>
      <c r="K1024" s="25">
        <f t="shared" si="210"/>
        <v>0</v>
      </c>
    </row>
    <row r="1025" spans="1:11" ht="13.05" customHeight="1" thickTop="1" x14ac:dyDescent="0.45">
      <c r="A1025" s="141" t="s">
        <v>145</v>
      </c>
      <c r="B1025" s="142"/>
      <c r="C1025" s="119">
        <v>1</v>
      </c>
      <c r="D1025" s="120"/>
      <c r="E1025" s="121">
        <f>$E$863</f>
        <v>0</v>
      </c>
      <c r="F1025" s="122"/>
      <c r="G1025" s="18">
        <f>INT(C1025*E1025)*12</f>
        <v>0</v>
      </c>
      <c r="H1025" s="123"/>
      <c r="I1025" s="124"/>
      <c r="J1025" s="125"/>
      <c r="K1025" s="26">
        <f>G1025</f>
        <v>0</v>
      </c>
    </row>
    <row r="1026" spans="1:11" ht="13.05" customHeight="1" x14ac:dyDescent="0.45">
      <c r="A1026" s="137" t="s">
        <v>100</v>
      </c>
      <c r="B1026" s="143"/>
      <c r="C1026" s="96"/>
      <c r="D1026" s="97"/>
      <c r="E1026" s="97"/>
      <c r="F1026" s="97"/>
      <c r="G1026" s="98"/>
      <c r="H1026" s="28">
        <v>1260</v>
      </c>
      <c r="I1026" s="11">
        <f>$E$864</f>
        <v>0</v>
      </c>
      <c r="J1026" s="16">
        <f>INT(H1026*I1026)</f>
        <v>0</v>
      </c>
      <c r="K1026" s="24">
        <f>J1026</f>
        <v>0</v>
      </c>
    </row>
    <row r="1027" spans="1:11" ht="13.05" customHeight="1" x14ac:dyDescent="0.45">
      <c r="A1027" s="137" t="s">
        <v>101</v>
      </c>
      <c r="B1027" s="143"/>
      <c r="C1027" s="96"/>
      <c r="D1027" s="97"/>
      <c r="E1027" s="97"/>
      <c r="F1027" s="97"/>
      <c r="G1027" s="98"/>
      <c r="H1027" s="28">
        <v>2160</v>
      </c>
      <c r="I1027" s="11">
        <f>$E$865</f>
        <v>0</v>
      </c>
      <c r="J1027" s="16">
        <f t="shared" ref="J1027:J1028" si="211">INT(H1027*I1027)</f>
        <v>0</v>
      </c>
      <c r="K1027" s="24">
        <f t="shared" ref="K1027:K1028" si="212">J1027</f>
        <v>0</v>
      </c>
    </row>
    <row r="1028" spans="1:11" ht="13.05" customHeight="1" thickBot="1" x14ac:dyDescent="0.5">
      <c r="A1028" s="144" t="s">
        <v>102</v>
      </c>
      <c r="B1028" s="145"/>
      <c r="C1028" s="112"/>
      <c r="D1028" s="113"/>
      <c r="E1028" s="113"/>
      <c r="F1028" s="113"/>
      <c r="G1028" s="114"/>
      <c r="H1028" s="30">
        <v>2321</v>
      </c>
      <c r="I1028" s="19">
        <f>$E$866</f>
        <v>0</v>
      </c>
      <c r="J1028" s="20">
        <f t="shared" si="211"/>
        <v>0</v>
      </c>
      <c r="K1028" s="27">
        <f t="shared" si="212"/>
        <v>0</v>
      </c>
    </row>
    <row r="1029" spans="1:11" ht="13.05" customHeight="1" thickTop="1" thickBot="1" x14ac:dyDescent="0.5">
      <c r="J1029" s="12" t="s">
        <v>50</v>
      </c>
      <c r="K1029" s="38">
        <f>SUM(K1021:K1028)</f>
        <v>0</v>
      </c>
    </row>
    <row r="1030" spans="1:11" ht="13.05" customHeight="1" thickTop="1" thickBot="1" x14ac:dyDescent="0.5">
      <c r="J1030" s="12" t="s">
        <v>51</v>
      </c>
      <c r="K1030" s="38">
        <f>K1029-K1031</f>
        <v>0</v>
      </c>
    </row>
    <row r="1031" spans="1:11" ht="13.05" customHeight="1" thickTop="1" thickBot="1" x14ac:dyDescent="0.5">
      <c r="J1031" s="12" t="s">
        <v>34</v>
      </c>
      <c r="K1031" s="38">
        <f>ROUNDUP(K1029/1.1,0)</f>
        <v>0</v>
      </c>
    </row>
    <row r="1032" spans="1:11" ht="13.05" customHeight="1" thickTop="1" thickBot="1" x14ac:dyDescent="0.5"/>
    <row r="1033" spans="1:11" ht="13.05" customHeight="1" thickTop="1" x14ac:dyDescent="0.45">
      <c r="A1033" s="15" t="s">
        <v>0</v>
      </c>
      <c r="B1033" s="21" t="s">
        <v>1</v>
      </c>
      <c r="C1033" s="109" t="s">
        <v>95</v>
      </c>
      <c r="D1033" s="110"/>
      <c r="E1033" s="110"/>
      <c r="F1033" s="110"/>
      <c r="G1033" s="111"/>
      <c r="H1033" s="109" t="s">
        <v>34</v>
      </c>
      <c r="I1033" s="110"/>
      <c r="J1033" s="111"/>
      <c r="K1033" s="76" t="s">
        <v>39</v>
      </c>
    </row>
    <row r="1034" spans="1:11" ht="13.05" customHeight="1" x14ac:dyDescent="0.45">
      <c r="A1034" s="79">
        <v>16</v>
      </c>
      <c r="B1034" s="81" t="s">
        <v>115</v>
      </c>
      <c r="C1034" s="149" t="s">
        <v>96</v>
      </c>
      <c r="D1034" s="128"/>
      <c r="E1034" s="150" t="s">
        <v>28</v>
      </c>
      <c r="F1034" s="128"/>
      <c r="G1034" s="84" t="s">
        <v>29</v>
      </c>
      <c r="H1034" s="22" t="s">
        <v>36</v>
      </c>
      <c r="I1034" s="86" t="s">
        <v>38</v>
      </c>
      <c r="J1034" s="84" t="s">
        <v>35</v>
      </c>
      <c r="K1034" s="77"/>
    </row>
    <row r="1035" spans="1:11" ht="13.05" customHeight="1" thickBot="1" x14ac:dyDescent="0.5">
      <c r="A1035" s="80"/>
      <c r="B1035" s="82"/>
      <c r="C1035" s="129"/>
      <c r="D1035" s="130"/>
      <c r="E1035" s="132"/>
      <c r="F1035" s="130"/>
      <c r="G1035" s="85"/>
      <c r="H1035" s="36" t="s">
        <v>37</v>
      </c>
      <c r="I1035" s="87"/>
      <c r="J1035" s="88"/>
      <c r="K1035" s="78"/>
    </row>
    <row r="1036" spans="1:11" ht="13.05" customHeight="1" thickTop="1" x14ac:dyDescent="0.45">
      <c r="A1036" s="135" t="s">
        <v>103</v>
      </c>
      <c r="B1036" s="136"/>
      <c r="C1036" s="115">
        <v>0</v>
      </c>
      <c r="D1036" s="116"/>
      <c r="E1036" s="117">
        <f>$E$863</f>
        <v>0</v>
      </c>
      <c r="F1036" s="118"/>
      <c r="G1036" s="34">
        <f>INT(C1036*E1036)*12</f>
        <v>0</v>
      </c>
      <c r="H1036" s="91"/>
      <c r="I1036" s="92"/>
      <c r="J1036" s="93"/>
      <c r="K1036" s="35">
        <f>G1036</f>
        <v>0</v>
      </c>
    </row>
    <row r="1037" spans="1:11" ht="13.05" customHeight="1" x14ac:dyDescent="0.45">
      <c r="A1037" s="137" t="s">
        <v>97</v>
      </c>
      <c r="B1037" s="138"/>
      <c r="C1037" s="96"/>
      <c r="D1037" s="97"/>
      <c r="E1037" s="97"/>
      <c r="F1037" s="97"/>
      <c r="G1037" s="98"/>
      <c r="H1037" s="28">
        <v>0</v>
      </c>
      <c r="I1037" s="11">
        <f>$E$864</f>
        <v>0</v>
      </c>
      <c r="J1037" s="16">
        <f>INT(H1037*I1037)</f>
        <v>0</v>
      </c>
      <c r="K1037" s="24">
        <f>J1037</f>
        <v>0</v>
      </c>
    </row>
    <row r="1038" spans="1:11" ht="13.05" customHeight="1" x14ac:dyDescent="0.45">
      <c r="A1038" s="137" t="s">
        <v>98</v>
      </c>
      <c r="B1038" s="138"/>
      <c r="C1038" s="96"/>
      <c r="D1038" s="97"/>
      <c r="E1038" s="97"/>
      <c r="F1038" s="97"/>
      <c r="G1038" s="98"/>
      <c r="H1038" s="28">
        <v>0</v>
      </c>
      <c r="I1038" s="11">
        <f>$E$865</f>
        <v>0</v>
      </c>
      <c r="J1038" s="16">
        <f t="shared" ref="J1038:J1039" si="213">INT(H1038*I1038)</f>
        <v>0</v>
      </c>
      <c r="K1038" s="24">
        <f t="shared" ref="K1038:K1039" si="214">J1038</f>
        <v>0</v>
      </c>
    </row>
    <row r="1039" spans="1:11" ht="13.05" customHeight="1" thickBot="1" x14ac:dyDescent="0.5">
      <c r="A1039" s="139" t="s">
        <v>99</v>
      </c>
      <c r="B1039" s="140"/>
      <c r="C1039" s="99"/>
      <c r="D1039" s="100"/>
      <c r="E1039" s="100"/>
      <c r="F1039" s="100"/>
      <c r="G1039" s="101"/>
      <c r="H1039" s="29">
        <v>0</v>
      </c>
      <c r="I1039" s="13">
        <f>$E$866</f>
        <v>0</v>
      </c>
      <c r="J1039" s="17">
        <f t="shared" si="213"/>
        <v>0</v>
      </c>
      <c r="K1039" s="25">
        <f t="shared" si="214"/>
        <v>0</v>
      </c>
    </row>
    <row r="1040" spans="1:11" ht="13.05" customHeight="1" thickTop="1" x14ac:dyDescent="0.45">
      <c r="A1040" s="141" t="s">
        <v>145</v>
      </c>
      <c r="B1040" s="142"/>
      <c r="C1040" s="119">
        <v>1</v>
      </c>
      <c r="D1040" s="120"/>
      <c r="E1040" s="121">
        <f>$E$863</f>
        <v>0</v>
      </c>
      <c r="F1040" s="122"/>
      <c r="G1040" s="18">
        <f>INT(C1040*E1040)*12</f>
        <v>0</v>
      </c>
      <c r="H1040" s="123"/>
      <c r="I1040" s="124"/>
      <c r="J1040" s="125"/>
      <c r="K1040" s="26">
        <f>G1040</f>
        <v>0</v>
      </c>
    </row>
    <row r="1041" spans="1:11" ht="13.05" customHeight="1" x14ac:dyDescent="0.45">
      <c r="A1041" s="137" t="s">
        <v>100</v>
      </c>
      <c r="B1041" s="143"/>
      <c r="C1041" s="96"/>
      <c r="D1041" s="97"/>
      <c r="E1041" s="97"/>
      <c r="F1041" s="97"/>
      <c r="G1041" s="98"/>
      <c r="H1041" s="28">
        <v>1260</v>
      </c>
      <c r="I1041" s="11">
        <f>$E$864</f>
        <v>0</v>
      </c>
      <c r="J1041" s="16">
        <f>INT(H1041*I1041)</f>
        <v>0</v>
      </c>
      <c r="K1041" s="24">
        <f>J1041</f>
        <v>0</v>
      </c>
    </row>
    <row r="1042" spans="1:11" ht="13.05" customHeight="1" x14ac:dyDescent="0.45">
      <c r="A1042" s="137" t="s">
        <v>101</v>
      </c>
      <c r="B1042" s="143"/>
      <c r="C1042" s="96"/>
      <c r="D1042" s="97"/>
      <c r="E1042" s="97"/>
      <c r="F1042" s="97"/>
      <c r="G1042" s="98"/>
      <c r="H1042" s="28">
        <v>2160</v>
      </c>
      <c r="I1042" s="11">
        <f>$E$865</f>
        <v>0</v>
      </c>
      <c r="J1042" s="16">
        <f t="shared" ref="J1042:J1043" si="215">INT(H1042*I1042)</f>
        <v>0</v>
      </c>
      <c r="K1042" s="24">
        <f t="shared" ref="K1042:K1043" si="216">J1042</f>
        <v>0</v>
      </c>
    </row>
    <row r="1043" spans="1:11" ht="13.05" customHeight="1" thickBot="1" x14ac:dyDescent="0.5">
      <c r="A1043" s="144" t="s">
        <v>102</v>
      </c>
      <c r="B1043" s="145"/>
      <c r="C1043" s="112"/>
      <c r="D1043" s="113"/>
      <c r="E1043" s="113"/>
      <c r="F1043" s="113"/>
      <c r="G1043" s="114"/>
      <c r="H1043" s="30">
        <v>5490</v>
      </c>
      <c r="I1043" s="19">
        <f>$E$866</f>
        <v>0</v>
      </c>
      <c r="J1043" s="20">
        <f t="shared" si="215"/>
        <v>0</v>
      </c>
      <c r="K1043" s="27">
        <f t="shared" si="216"/>
        <v>0</v>
      </c>
    </row>
    <row r="1044" spans="1:11" ht="13.05" customHeight="1" thickTop="1" thickBot="1" x14ac:dyDescent="0.5">
      <c r="J1044" s="12" t="s">
        <v>50</v>
      </c>
      <c r="K1044" s="38">
        <f>SUM(K1036:K1043)</f>
        <v>0</v>
      </c>
    </row>
    <row r="1045" spans="1:11" ht="13.05" customHeight="1" thickTop="1" thickBot="1" x14ac:dyDescent="0.5">
      <c r="J1045" s="12" t="s">
        <v>51</v>
      </c>
      <c r="K1045" s="38">
        <f>K1044-K1046</f>
        <v>0</v>
      </c>
    </row>
    <row r="1046" spans="1:11" ht="13.05" customHeight="1" thickTop="1" thickBot="1" x14ac:dyDescent="0.5">
      <c r="J1046" s="12" t="s">
        <v>34</v>
      </c>
      <c r="K1046" s="38">
        <f>ROUNDUP(K1044/1.1,0)</f>
        <v>0</v>
      </c>
    </row>
    <row r="1047" spans="1:11" ht="13.05" customHeight="1" thickTop="1" thickBot="1" x14ac:dyDescent="0.5"/>
    <row r="1048" spans="1:11" ht="13.05" customHeight="1" thickTop="1" x14ac:dyDescent="0.45">
      <c r="A1048" s="15" t="s">
        <v>0</v>
      </c>
      <c r="B1048" s="21" t="s">
        <v>1</v>
      </c>
      <c r="C1048" s="109" t="s">
        <v>95</v>
      </c>
      <c r="D1048" s="110"/>
      <c r="E1048" s="110"/>
      <c r="F1048" s="110"/>
      <c r="G1048" s="111"/>
      <c r="H1048" s="109" t="s">
        <v>34</v>
      </c>
      <c r="I1048" s="110"/>
      <c r="J1048" s="111"/>
      <c r="K1048" s="76" t="s">
        <v>39</v>
      </c>
    </row>
    <row r="1049" spans="1:11" ht="13.05" customHeight="1" x14ac:dyDescent="0.45">
      <c r="A1049" s="79">
        <v>17</v>
      </c>
      <c r="B1049" s="81" t="s">
        <v>116</v>
      </c>
      <c r="C1049" s="149" t="s">
        <v>96</v>
      </c>
      <c r="D1049" s="128"/>
      <c r="E1049" s="150" t="s">
        <v>28</v>
      </c>
      <c r="F1049" s="128"/>
      <c r="G1049" s="84" t="s">
        <v>29</v>
      </c>
      <c r="H1049" s="22" t="s">
        <v>36</v>
      </c>
      <c r="I1049" s="86" t="s">
        <v>38</v>
      </c>
      <c r="J1049" s="84" t="s">
        <v>35</v>
      </c>
      <c r="K1049" s="77"/>
    </row>
    <row r="1050" spans="1:11" ht="13.05" customHeight="1" thickBot="1" x14ac:dyDescent="0.5">
      <c r="A1050" s="80"/>
      <c r="B1050" s="82"/>
      <c r="C1050" s="129"/>
      <c r="D1050" s="130"/>
      <c r="E1050" s="132"/>
      <c r="F1050" s="130"/>
      <c r="G1050" s="85"/>
      <c r="H1050" s="36" t="s">
        <v>37</v>
      </c>
      <c r="I1050" s="87"/>
      <c r="J1050" s="88"/>
      <c r="K1050" s="78"/>
    </row>
    <row r="1051" spans="1:11" ht="13.05" customHeight="1" thickTop="1" x14ac:dyDescent="0.45">
      <c r="A1051" s="135" t="s">
        <v>103</v>
      </c>
      <c r="B1051" s="136"/>
      <c r="C1051" s="115">
        <v>0</v>
      </c>
      <c r="D1051" s="116"/>
      <c r="E1051" s="117">
        <f>$E$863</f>
        <v>0</v>
      </c>
      <c r="F1051" s="118"/>
      <c r="G1051" s="34">
        <f>INT(C1051*E1051)*12</f>
        <v>0</v>
      </c>
      <c r="H1051" s="91"/>
      <c r="I1051" s="92"/>
      <c r="J1051" s="93"/>
      <c r="K1051" s="35">
        <f>G1051</f>
        <v>0</v>
      </c>
    </row>
    <row r="1052" spans="1:11" ht="13.05" customHeight="1" x14ac:dyDescent="0.45">
      <c r="A1052" s="137" t="s">
        <v>97</v>
      </c>
      <c r="B1052" s="138"/>
      <c r="C1052" s="96"/>
      <c r="D1052" s="97"/>
      <c r="E1052" s="97"/>
      <c r="F1052" s="97"/>
      <c r="G1052" s="98"/>
      <c r="H1052" s="28">
        <v>0</v>
      </c>
      <c r="I1052" s="11">
        <f>$E$864</f>
        <v>0</v>
      </c>
      <c r="J1052" s="16">
        <f>INT(H1052*I1052)</f>
        <v>0</v>
      </c>
      <c r="K1052" s="24">
        <f>J1052</f>
        <v>0</v>
      </c>
    </row>
    <row r="1053" spans="1:11" ht="13.05" customHeight="1" x14ac:dyDescent="0.45">
      <c r="A1053" s="137" t="s">
        <v>98</v>
      </c>
      <c r="B1053" s="138"/>
      <c r="C1053" s="96"/>
      <c r="D1053" s="97"/>
      <c r="E1053" s="97"/>
      <c r="F1053" s="97"/>
      <c r="G1053" s="98"/>
      <c r="H1053" s="28">
        <v>0</v>
      </c>
      <c r="I1053" s="11">
        <f>$E$865</f>
        <v>0</v>
      </c>
      <c r="J1053" s="16">
        <f t="shared" ref="J1053:J1054" si="217">INT(H1053*I1053)</f>
        <v>0</v>
      </c>
      <c r="K1053" s="24">
        <f t="shared" ref="K1053:K1054" si="218">J1053</f>
        <v>0</v>
      </c>
    </row>
    <row r="1054" spans="1:11" ht="13.05" customHeight="1" thickBot="1" x14ac:dyDescent="0.5">
      <c r="A1054" s="139" t="s">
        <v>99</v>
      </c>
      <c r="B1054" s="140"/>
      <c r="C1054" s="99"/>
      <c r="D1054" s="100"/>
      <c r="E1054" s="100"/>
      <c r="F1054" s="100"/>
      <c r="G1054" s="101"/>
      <c r="H1054" s="29">
        <v>0</v>
      </c>
      <c r="I1054" s="13">
        <f>$E$866</f>
        <v>0</v>
      </c>
      <c r="J1054" s="17">
        <f t="shared" si="217"/>
        <v>0</v>
      </c>
      <c r="K1054" s="25">
        <f t="shared" si="218"/>
        <v>0</v>
      </c>
    </row>
    <row r="1055" spans="1:11" ht="13.05" customHeight="1" thickTop="1" x14ac:dyDescent="0.45">
      <c r="A1055" s="141" t="s">
        <v>145</v>
      </c>
      <c r="B1055" s="142"/>
      <c r="C1055" s="119">
        <v>1</v>
      </c>
      <c r="D1055" s="120"/>
      <c r="E1055" s="121">
        <f>$E$863</f>
        <v>0</v>
      </c>
      <c r="F1055" s="122"/>
      <c r="G1055" s="18">
        <f>INT(C1055*E1055)*12</f>
        <v>0</v>
      </c>
      <c r="H1055" s="123"/>
      <c r="I1055" s="124"/>
      <c r="J1055" s="125"/>
      <c r="K1055" s="26">
        <f>G1055</f>
        <v>0</v>
      </c>
    </row>
    <row r="1056" spans="1:11" ht="13.05" customHeight="1" x14ac:dyDescent="0.45">
      <c r="A1056" s="137" t="s">
        <v>100</v>
      </c>
      <c r="B1056" s="143"/>
      <c r="C1056" s="96"/>
      <c r="D1056" s="97"/>
      <c r="E1056" s="97"/>
      <c r="F1056" s="97"/>
      <c r="G1056" s="98"/>
      <c r="H1056" s="28">
        <v>1260</v>
      </c>
      <c r="I1056" s="11">
        <f>$E$864</f>
        <v>0</v>
      </c>
      <c r="J1056" s="16">
        <f>INT(H1056*I1056)</f>
        <v>0</v>
      </c>
      <c r="K1056" s="24">
        <f>J1056</f>
        <v>0</v>
      </c>
    </row>
    <row r="1057" spans="1:11" ht="13.05" customHeight="1" x14ac:dyDescent="0.45">
      <c r="A1057" s="137" t="s">
        <v>101</v>
      </c>
      <c r="B1057" s="143"/>
      <c r="C1057" s="96"/>
      <c r="D1057" s="97"/>
      <c r="E1057" s="97"/>
      <c r="F1057" s="97"/>
      <c r="G1057" s="98"/>
      <c r="H1057" s="28">
        <v>2160</v>
      </c>
      <c r="I1057" s="11">
        <f>$E$865</f>
        <v>0</v>
      </c>
      <c r="J1057" s="16">
        <f t="shared" ref="J1057:J1058" si="219">INT(H1057*I1057)</f>
        <v>0</v>
      </c>
      <c r="K1057" s="24">
        <f t="shared" ref="K1057:K1058" si="220">J1057</f>
        <v>0</v>
      </c>
    </row>
    <row r="1058" spans="1:11" ht="13.05" customHeight="1" thickBot="1" x14ac:dyDescent="0.5">
      <c r="A1058" s="144" t="s">
        <v>102</v>
      </c>
      <c r="B1058" s="145"/>
      <c r="C1058" s="112"/>
      <c r="D1058" s="113"/>
      <c r="E1058" s="113"/>
      <c r="F1058" s="113"/>
      <c r="G1058" s="114"/>
      <c r="H1058" s="30">
        <v>3584</v>
      </c>
      <c r="I1058" s="19">
        <f>$E$866</f>
        <v>0</v>
      </c>
      <c r="J1058" s="20">
        <f t="shared" si="219"/>
        <v>0</v>
      </c>
      <c r="K1058" s="27">
        <f t="shared" si="220"/>
        <v>0</v>
      </c>
    </row>
    <row r="1059" spans="1:11" ht="13.05" customHeight="1" thickTop="1" thickBot="1" x14ac:dyDescent="0.5">
      <c r="J1059" s="12" t="s">
        <v>50</v>
      </c>
      <c r="K1059" s="38">
        <f>SUM(K1051:K1058)</f>
        <v>0</v>
      </c>
    </row>
    <row r="1060" spans="1:11" ht="13.05" customHeight="1" thickTop="1" thickBot="1" x14ac:dyDescent="0.5">
      <c r="J1060" s="12" t="s">
        <v>51</v>
      </c>
      <c r="K1060" s="38">
        <f>K1059-K1061</f>
        <v>0</v>
      </c>
    </row>
    <row r="1061" spans="1:11" ht="13.05" customHeight="1" thickTop="1" thickBot="1" x14ac:dyDescent="0.5">
      <c r="J1061" s="12" t="s">
        <v>34</v>
      </c>
      <c r="K1061" s="38">
        <f>ROUNDUP(K1059/1.1,0)</f>
        <v>0</v>
      </c>
    </row>
    <row r="1062" spans="1:11" ht="13.05" customHeight="1" thickTop="1" thickBot="1" x14ac:dyDescent="0.5"/>
    <row r="1063" spans="1:11" ht="13.05" customHeight="1" thickTop="1" x14ac:dyDescent="0.45">
      <c r="A1063" s="15" t="s">
        <v>0</v>
      </c>
      <c r="B1063" s="21" t="s">
        <v>1</v>
      </c>
      <c r="C1063" s="109" t="s">
        <v>95</v>
      </c>
      <c r="D1063" s="110"/>
      <c r="E1063" s="110"/>
      <c r="F1063" s="110"/>
      <c r="G1063" s="111"/>
      <c r="H1063" s="109" t="s">
        <v>34</v>
      </c>
      <c r="I1063" s="110"/>
      <c r="J1063" s="111"/>
      <c r="K1063" s="76" t="s">
        <v>39</v>
      </c>
    </row>
    <row r="1064" spans="1:11" ht="13.05" customHeight="1" x14ac:dyDescent="0.45">
      <c r="A1064" s="79">
        <v>21</v>
      </c>
      <c r="B1064" s="81" t="s">
        <v>117</v>
      </c>
      <c r="C1064" s="149" t="s">
        <v>96</v>
      </c>
      <c r="D1064" s="128"/>
      <c r="E1064" s="150" t="s">
        <v>28</v>
      </c>
      <c r="F1064" s="128"/>
      <c r="G1064" s="84" t="s">
        <v>29</v>
      </c>
      <c r="H1064" s="22" t="s">
        <v>36</v>
      </c>
      <c r="I1064" s="86" t="s">
        <v>38</v>
      </c>
      <c r="J1064" s="84" t="s">
        <v>35</v>
      </c>
      <c r="K1064" s="77"/>
    </row>
    <row r="1065" spans="1:11" ht="13.05" customHeight="1" thickBot="1" x14ac:dyDescent="0.5">
      <c r="A1065" s="80"/>
      <c r="B1065" s="82"/>
      <c r="C1065" s="129"/>
      <c r="D1065" s="130"/>
      <c r="E1065" s="132"/>
      <c r="F1065" s="130"/>
      <c r="G1065" s="85"/>
      <c r="H1065" s="36" t="s">
        <v>37</v>
      </c>
      <c r="I1065" s="87"/>
      <c r="J1065" s="88"/>
      <c r="K1065" s="78"/>
    </row>
    <row r="1066" spans="1:11" ht="13.05" customHeight="1" thickTop="1" x14ac:dyDescent="0.45">
      <c r="A1066" s="135" t="s">
        <v>103</v>
      </c>
      <c r="B1066" s="136"/>
      <c r="C1066" s="115">
        <v>1</v>
      </c>
      <c r="D1066" s="116"/>
      <c r="E1066" s="117">
        <f>$E$863</f>
        <v>0</v>
      </c>
      <c r="F1066" s="118"/>
      <c r="G1066" s="34">
        <f>INT(C1066*E1066)*12</f>
        <v>0</v>
      </c>
      <c r="H1066" s="91"/>
      <c r="I1066" s="92"/>
      <c r="J1066" s="93"/>
      <c r="K1066" s="35">
        <f>G1066</f>
        <v>0</v>
      </c>
    </row>
    <row r="1067" spans="1:11" ht="13.05" customHeight="1" x14ac:dyDescent="0.45">
      <c r="A1067" s="137" t="s">
        <v>97</v>
      </c>
      <c r="B1067" s="138"/>
      <c r="C1067" s="96"/>
      <c r="D1067" s="97"/>
      <c r="E1067" s="97"/>
      <c r="F1067" s="97"/>
      <c r="G1067" s="98"/>
      <c r="H1067" s="28">
        <v>1167</v>
      </c>
      <c r="I1067" s="11">
        <f>$E$864</f>
        <v>0</v>
      </c>
      <c r="J1067" s="16">
        <f>INT(H1067*I1067)</f>
        <v>0</v>
      </c>
      <c r="K1067" s="24">
        <f>J1067</f>
        <v>0</v>
      </c>
    </row>
    <row r="1068" spans="1:11" ht="13.05" customHeight="1" x14ac:dyDescent="0.45">
      <c r="A1068" s="137" t="s">
        <v>98</v>
      </c>
      <c r="B1068" s="138"/>
      <c r="C1068" s="96"/>
      <c r="D1068" s="97"/>
      <c r="E1068" s="97"/>
      <c r="F1068" s="97"/>
      <c r="G1068" s="98"/>
      <c r="H1068" s="28">
        <v>215</v>
      </c>
      <c r="I1068" s="11">
        <f>$E$865</f>
        <v>0</v>
      </c>
      <c r="J1068" s="16">
        <f t="shared" ref="J1068:J1069" si="221">INT(H1068*I1068)</f>
        <v>0</v>
      </c>
      <c r="K1068" s="24">
        <f t="shared" ref="K1068:K1069" si="222">J1068</f>
        <v>0</v>
      </c>
    </row>
    <row r="1069" spans="1:11" ht="13.05" customHeight="1" thickBot="1" x14ac:dyDescent="0.5">
      <c r="A1069" s="139" t="s">
        <v>99</v>
      </c>
      <c r="B1069" s="140"/>
      <c r="C1069" s="99"/>
      <c r="D1069" s="100"/>
      <c r="E1069" s="100"/>
      <c r="F1069" s="100"/>
      <c r="G1069" s="101"/>
      <c r="H1069" s="29">
        <v>0</v>
      </c>
      <c r="I1069" s="13">
        <f>$E$866</f>
        <v>0</v>
      </c>
      <c r="J1069" s="17">
        <f t="shared" si="221"/>
        <v>0</v>
      </c>
      <c r="K1069" s="25">
        <f t="shared" si="222"/>
        <v>0</v>
      </c>
    </row>
    <row r="1070" spans="1:11" ht="13.05" customHeight="1" thickTop="1" x14ac:dyDescent="0.45">
      <c r="A1070" s="141" t="s">
        <v>145</v>
      </c>
      <c r="B1070" s="142"/>
      <c r="C1070" s="119">
        <f>C1066</f>
        <v>1</v>
      </c>
      <c r="D1070" s="120"/>
      <c r="E1070" s="121">
        <f>$E$863</f>
        <v>0</v>
      </c>
      <c r="F1070" s="122"/>
      <c r="G1070" s="18">
        <f>INT(C1070*E1070)*12</f>
        <v>0</v>
      </c>
      <c r="H1070" s="123"/>
      <c r="I1070" s="124"/>
      <c r="J1070" s="125"/>
      <c r="K1070" s="26">
        <f>G1070</f>
        <v>0</v>
      </c>
    </row>
    <row r="1071" spans="1:11" ht="13.05" customHeight="1" x14ac:dyDescent="0.45">
      <c r="A1071" s="137" t="s">
        <v>100</v>
      </c>
      <c r="B1071" s="143"/>
      <c r="C1071" s="96"/>
      <c r="D1071" s="97"/>
      <c r="E1071" s="97"/>
      <c r="F1071" s="97"/>
      <c r="G1071" s="98"/>
      <c r="H1071" s="28">
        <v>1167</v>
      </c>
      <c r="I1071" s="11">
        <f>$E$864</f>
        <v>0</v>
      </c>
      <c r="J1071" s="16">
        <f>INT(H1071*I1071)</f>
        <v>0</v>
      </c>
      <c r="K1071" s="24">
        <f>J1071</f>
        <v>0</v>
      </c>
    </row>
    <row r="1072" spans="1:11" ht="13.05" customHeight="1" x14ac:dyDescent="0.45">
      <c r="A1072" s="137" t="s">
        <v>101</v>
      </c>
      <c r="B1072" s="143"/>
      <c r="C1072" s="96"/>
      <c r="D1072" s="97"/>
      <c r="E1072" s="97"/>
      <c r="F1072" s="97"/>
      <c r="G1072" s="98"/>
      <c r="H1072" s="28">
        <v>215</v>
      </c>
      <c r="I1072" s="11">
        <f>$E$865</f>
        <v>0</v>
      </c>
      <c r="J1072" s="16">
        <f t="shared" ref="J1072:J1073" si="223">INT(H1072*I1072)</f>
        <v>0</v>
      </c>
      <c r="K1072" s="24">
        <f t="shared" ref="K1072:K1073" si="224">J1072</f>
        <v>0</v>
      </c>
    </row>
    <row r="1073" spans="1:11" ht="13.05" customHeight="1" thickBot="1" x14ac:dyDescent="0.5">
      <c r="A1073" s="144" t="s">
        <v>102</v>
      </c>
      <c r="B1073" s="145"/>
      <c r="C1073" s="112"/>
      <c r="D1073" s="113"/>
      <c r="E1073" s="113"/>
      <c r="F1073" s="113"/>
      <c r="G1073" s="114"/>
      <c r="H1073" s="30">
        <v>0</v>
      </c>
      <c r="I1073" s="19">
        <f>$E$866</f>
        <v>0</v>
      </c>
      <c r="J1073" s="20">
        <f t="shared" si="223"/>
        <v>0</v>
      </c>
      <c r="K1073" s="27">
        <f t="shared" si="224"/>
        <v>0</v>
      </c>
    </row>
    <row r="1074" spans="1:11" ht="13.05" customHeight="1" thickTop="1" thickBot="1" x14ac:dyDescent="0.5">
      <c r="J1074" s="12" t="s">
        <v>50</v>
      </c>
      <c r="K1074" s="38">
        <f>SUM(K1066:K1073)</f>
        <v>0</v>
      </c>
    </row>
    <row r="1075" spans="1:11" ht="13.05" customHeight="1" thickTop="1" thickBot="1" x14ac:dyDescent="0.5">
      <c r="J1075" s="12" t="s">
        <v>51</v>
      </c>
      <c r="K1075" s="38">
        <f>K1074-K1076</f>
        <v>0</v>
      </c>
    </row>
    <row r="1076" spans="1:11" ht="13.05" customHeight="1" thickTop="1" thickBot="1" x14ac:dyDescent="0.5">
      <c r="J1076" s="12" t="s">
        <v>34</v>
      </c>
      <c r="K1076" s="38">
        <f>ROUNDUP(K1074/1.1,0)</f>
        <v>0</v>
      </c>
    </row>
    <row r="1077" spans="1:11" ht="13.05" customHeight="1" thickTop="1" thickBot="1" x14ac:dyDescent="0.5"/>
    <row r="1078" spans="1:11" ht="13.05" customHeight="1" thickTop="1" x14ac:dyDescent="0.45">
      <c r="A1078" s="15" t="s">
        <v>0</v>
      </c>
      <c r="B1078" s="21" t="s">
        <v>1</v>
      </c>
      <c r="C1078" s="109" t="s">
        <v>95</v>
      </c>
      <c r="D1078" s="110"/>
      <c r="E1078" s="110"/>
      <c r="F1078" s="110"/>
      <c r="G1078" s="111"/>
      <c r="H1078" s="109" t="s">
        <v>34</v>
      </c>
      <c r="I1078" s="110"/>
      <c r="J1078" s="111"/>
      <c r="K1078" s="76" t="s">
        <v>39</v>
      </c>
    </row>
    <row r="1079" spans="1:11" ht="13.05" customHeight="1" x14ac:dyDescent="0.45">
      <c r="A1079" s="79">
        <v>33</v>
      </c>
      <c r="B1079" s="81" t="s">
        <v>118</v>
      </c>
      <c r="C1079" s="149" t="s">
        <v>96</v>
      </c>
      <c r="D1079" s="128"/>
      <c r="E1079" s="150" t="s">
        <v>28</v>
      </c>
      <c r="F1079" s="128"/>
      <c r="G1079" s="84" t="s">
        <v>29</v>
      </c>
      <c r="H1079" s="22" t="s">
        <v>36</v>
      </c>
      <c r="I1079" s="86" t="s">
        <v>38</v>
      </c>
      <c r="J1079" s="84" t="s">
        <v>35</v>
      </c>
      <c r="K1079" s="77"/>
    </row>
    <row r="1080" spans="1:11" ht="13.05" customHeight="1" thickBot="1" x14ac:dyDescent="0.5">
      <c r="A1080" s="80"/>
      <c r="B1080" s="82"/>
      <c r="C1080" s="129"/>
      <c r="D1080" s="130"/>
      <c r="E1080" s="132"/>
      <c r="F1080" s="130"/>
      <c r="G1080" s="85"/>
      <c r="H1080" s="36" t="s">
        <v>37</v>
      </c>
      <c r="I1080" s="87"/>
      <c r="J1080" s="88"/>
      <c r="K1080" s="78"/>
    </row>
    <row r="1081" spans="1:11" ht="13.05" customHeight="1" thickTop="1" x14ac:dyDescent="0.45">
      <c r="A1081" s="135" t="s">
        <v>103</v>
      </c>
      <c r="B1081" s="136"/>
      <c r="C1081" s="115">
        <v>1</v>
      </c>
      <c r="D1081" s="116"/>
      <c r="E1081" s="117">
        <f>$E$863</f>
        <v>0</v>
      </c>
      <c r="F1081" s="118"/>
      <c r="G1081" s="34">
        <f>INT(C1081*E1081)*12</f>
        <v>0</v>
      </c>
      <c r="H1081" s="91"/>
      <c r="I1081" s="92"/>
      <c r="J1081" s="93"/>
      <c r="K1081" s="35">
        <f>G1081</f>
        <v>0</v>
      </c>
    </row>
    <row r="1082" spans="1:11" ht="13.05" customHeight="1" x14ac:dyDescent="0.45">
      <c r="A1082" s="137" t="s">
        <v>97</v>
      </c>
      <c r="B1082" s="138"/>
      <c r="C1082" s="96"/>
      <c r="D1082" s="97"/>
      <c r="E1082" s="97"/>
      <c r="F1082" s="97"/>
      <c r="G1082" s="98"/>
      <c r="H1082" s="28">
        <v>592</v>
      </c>
      <c r="I1082" s="11">
        <f>$E$864</f>
        <v>0</v>
      </c>
      <c r="J1082" s="16">
        <f>INT(H1082*I1082)</f>
        <v>0</v>
      </c>
      <c r="K1082" s="24">
        <f>J1082</f>
        <v>0</v>
      </c>
    </row>
    <row r="1083" spans="1:11" ht="13.05" customHeight="1" x14ac:dyDescent="0.45">
      <c r="A1083" s="137" t="s">
        <v>98</v>
      </c>
      <c r="B1083" s="138"/>
      <c r="C1083" s="96"/>
      <c r="D1083" s="97"/>
      <c r="E1083" s="97"/>
      <c r="F1083" s="97"/>
      <c r="G1083" s="98"/>
      <c r="H1083" s="28">
        <v>12</v>
      </c>
      <c r="I1083" s="11">
        <f>$E$865</f>
        <v>0</v>
      </c>
      <c r="J1083" s="16">
        <f t="shared" ref="J1083:J1084" si="225">INT(H1083*I1083)</f>
        <v>0</v>
      </c>
      <c r="K1083" s="24">
        <f t="shared" ref="K1083:K1084" si="226">J1083</f>
        <v>0</v>
      </c>
    </row>
    <row r="1084" spans="1:11" ht="13.05" customHeight="1" thickBot="1" x14ac:dyDescent="0.5">
      <c r="A1084" s="139" t="s">
        <v>99</v>
      </c>
      <c r="B1084" s="140"/>
      <c r="C1084" s="99"/>
      <c r="D1084" s="100"/>
      <c r="E1084" s="100"/>
      <c r="F1084" s="100"/>
      <c r="G1084" s="101"/>
      <c r="H1084" s="29">
        <v>0</v>
      </c>
      <c r="I1084" s="13">
        <f>$E$866</f>
        <v>0</v>
      </c>
      <c r="J1084" s="17">
        <f t="shared" si="225"/>
        <v>0</v>
      </c>
      <c r="K1084" s="25">
        <f t="shared" si="226"/>
        <v>0</v>
      </c>
    </row>
    <row r="1085" spans="1:11" ht="13.05" customHeight="1" thickTop="1" x14ac:dyDescent="0.45">
      <c r="A1085" s="141" t="s">
        <v>145</v>
      </c>
      <c r="B1085" s="142"/>
      <c r="C1085" s="119">
        <f>C1081</f>
        <v>1</v>
      </c>
      <c r="D1085" s="120"/>
      <c r="E1085" s="121">
        <f>$E$863</f>
        <v>0</v>
      </c>
      <c r="F1085" s="122"/>
      <c r="G1085" s="18">
        <f>INT(C1085*E1085)*12</f>
        <v>0</v>
      </c>
      <c r="H1085" s="123"/>
      <c r="I1085" s="124"/>
      <c r="J1085" s="125"/>
      <c r="K1085" s="26">
        <f>G1085</f>
        <v>0</v>
      </c>
    </row>
    <row r="1086" spans="1:11" ht="13.05" customHeight="1" x14ac:dyDescent="0.45">
      <c r="A1086" s="137" t="s">
        <v>100</v>
      </c>
      <c r="B1086" s="143"/>
      <c r="C1086" s="96"/>
      <c r="D1086" s="97"/>
      <c r="E1086" s="97"/>
      <c r="F1086" s="97"/>
      <c r="G1086" s="98"/>
      <c r="H1086" s="28">
        <v>592</v>
      </c>
      <c r="I1086" s="11">
        <f>$E$864</f>
        <v>0</v>
      </c>
      <c r="J1086" s="16">
        <f>INT(H1086*I1086)</f>
        <v>0</v>
      </c>
      <c r="K1086" s="24">
        <f>J1086</f>
        <v>0</v>
      </c>
    </row>
    <row r="1087" spans="1:11" ht="13.05" customHeight="1" x14ac:dyDescent="0.45">
      <c r="A1087" s="137" t="s">
        <v>101</v>
      </c>
      <c r="B1087" s="143"/>
      <c r="C1087" s="96"/>
      <c r="D1087" s="97"/>
      <c r="E1087" s="97"/>
      <c r="F1087" s="97"/>
      <c r="G1087" s="98"/>
      <c r="H1087" s="28">
        <v>12</v>
      </c>
      <c r="I1087" s="11">
        <f>$E$865</f>
        <v>0</v>
      </c>
      <c r="J1087" s="16">
        <f t="shared" ref="J1087:J1088" si="227">INT(H1087*I1087)</f>
        <v>0</v>
      </c>
      <c r="K1087" s="24">
        <f t="shared" ref="K1087:K1088" si="228">J1087</f>
        <v>0</v>
      </c>
    </row>
    <row r="1088" spans="1:11" ht="13.05" customHeight="1" thickBot="1" x14ac:dyDescent="0.5">
      <c r="A1088" s="144" t="s">
        <v>102</v>
      </c>
      <c r="B1088" s="145"/>
      <c r="C1088" s="112"/>
      <c r="D1088" s="113"/>
      <c r="E1088" s="113"/>
      <c r="F1088" s="113"/>
      <c r="G1088" s="114"/>
      <c r="H1088" s="30">
        <v>0</v>
      </c>
      <c r="I1088" s="19">
        <f>$E$866</f>
        <v>0</v>
      </c>
      <c r="J1088" s="20">
        <f t="shared" si="227"/>
        <v>0</v>
      </c>
      <c r="K1088" s="27">
        <f t="shared" si="228"/>
        <v>0</v>
      </c>
    </row>
    <row r="1089" spans="1:11" ht="13.05" customHeight="1" thickTop="1" thickBot="1" x14ac:dyDescent="0.5">
      <c r="J1089" s="12" t="s">
        <v>50</v>
      </c>
      <c r="K1089" s="38">
        <f>SUM(K1081:K1088)</f>
        <v>0</v>
      </c>
    </row>
    <row r="1090" spans="1:11" ht="13.05" customHeight="1" thickTop="1" thickBot="1" x14ac:dyDescent="0.5">
      <c r="J1090" s="12" t="s">
        <v>51</v>
      </c>
      <c r="K1090" s="38">
        <f>K1089-K1091</f>
        <v>0</v>
      </c>
    </row>
    <row r="1091" spans="1:11" ht="13.05" customHeight="1" thickTop="1" thickBot="1" x14ac:dyDescent="0.5">
      <c r="J1091" s="12" t="s">
        <v>34</v>
      </c>
      <c r="K1091" s="38">
        <f>ROUNDUP(K1089/1.1,0)</f>
        <v>0</v>
      </c>
    </row>
    <row r="1092" spans="1:11" ht="13.05" customHeight="1" thickTop="1" thickBot="1" x14ac:dyDescent="0.5"/>
    <row r="1093" spans="1:11" ht="13.05" customHeight="1" thickTop="1" x14ac:dyDescent="0.45">
      <c r="A1093" s="15" t="s">
        <v>0</v>
      </c>
      <c r="B1093" s="21" t="s">
        <v>1</v>
      </c>
      <c r="C1093" s="109" t="s">
        <v>95</v>
      </c>
      <c r="D1093" s="110"/>
      <c r="E1093" s="110"/>
      <c r="F1093" s="110"/>
      <c r="G1093" s="111"/>
      <c r="H1093" s="109" t="s">
        <v>34</v>
      </c>
      <c r="I1093" s="110"/>
      <c r="J1093" s="111"/>
      <c r="K1093" s="76" t="s">
        <v>39</v>
      </c>
    </row>
    <row r="1094" spans="1:11" ht="13.05" customHeight="1" x14ac:dyDescent="0.45">
      <c r="A1094" s="79">
        <v>35</v>
      </c>
      <c r="B1094" s="81" t="s">
        <v>119</v>
      </c>
      <c r="C1094" s="149" t="s">
        <v>96</v>
      </c>
      <c r="D1094" s="128"/>
      <c r="E1094" s="150" t="s">
        <v>28</v>
      </c>
      <c r="F1094" s="128"/>
      <c r="G1094" s="84" t="s">
        <v>29</v>
      </c>
      <c r="H1094" s="22" t="s">
        <v>36</v>
      </c>
      <c r="I1094" s="86" t="s">
        <v>38</v>
      </c>
      <c r="J1094" s="84" t="s">
        <v>35</v>
      </c>
      <c r="K1094" s="77"/>
    </row>
    <row r="1095" spans="1:11" ht="13.05" customHeight="1" thickBot="1" x14ac:dyDescent="0.5">
      <c r="A1095" s="80"/>
      <c r="B1095" s="82"/>
      <c r="C1095" s="129"/>
      <c r="D1095" s="130"/>
      <c r="E1095" s="132"/>
      <c r="F1095" s="130"/>
      <c r="G1095" s="85"/>
      <c r="H1095" s="36" t="s">
        <v>37</v>
      </c>
      <c r="I1095" s="87"/>
      <c r="J1095" s="88"/>
      <c r="K1095" s="78"/>
    </row>
    <row r="1096" spans="1:11" ht="13.05" customHeight="1" thickTop="1" x14ac:dyDescent="0.45">
      <c r="A1096" s="135" t="s">
        <v>103</v>
      </c>
      <c r="B1096" s="136"/>
      <c r="C1096" s="115">
        <v>1</v>
      </c>
      <c r="D1096" s="116"/>
      <c r="E1096" s="117">
        <f>$E$863</f>
        <v>0</v>
      </c>
      <c r="F1096" s="118"/>
      <c r="G1096" s="34">
        <f>INT(C1096*E1096)*12</f>
        <v>0</v>
      </c>
      <c r="H1096" s="91"/>
      <c r="I1096" s="92"/>
      <c r="J1096" s="93"/>
      <c r="K1096" s="35">
        <f>G1096</f>
        <v>0</v>
      </c>
    </row>
    <row r="1097" spans="1:11" ht="13.05" customHeight="1" x14ac:dyDescent="0.45">
      <c r="A1097" s="137" t="s">
        <v>97</v>
      </c>
      <c r="B1097" s="138"/>
      <c r="C1097" s="96"/>
      <c r="D1097" s="97"/>
      <c r="E1097" s="97"/>
      <c r="F1097" s="97"/>
      <c r="G1097" s="98"/>
      <c r="H1097" s="28">
        <v>18</v>
      </c>
      <c r="I1097" s="11">
        <f>$E$864</f>
        <v>0</v>
      </c>
      <c r="J1097" s="16">
        <f>INT(H1097*I1097)</f>
        <v>0</v>
      </c>
      <c r="K1097" s="24">
        <f>J1097</f>
        <v>0</v>
      </c>
    </row>
    <row r="1098" spans="1:11" ht="13.05" customHeight="1" x14ac:dyDescent="0.45">
      <c r="A1098" s="137" t="s">
        <v>98</v>
      </c>
      <c r="B1098" s="138"/>
      <c r="C1098" s="96"/>
      <c r="D1098" s="97"/>
      <c r="E1098" s="97"/>
      <c r="F1098" s="97"/>
      <c r="G1098" s="98"/>
      <c r="H1098" s="28">
        <v>0</v>
      </c>
      <c r="I1098" s="11">
        <f>$E$865</f>
        <v>0</v>
      </c>
      <c r="J1098" s="16">
        <f t="shared" ref="J1098:J1099" si="229">INT(H1098*I1098)</f>
        <v>0</v>
      </c>
      <c r="K1098" s="24">
        <f t="shared" ref="K1098:K1099" si="230">J1098</f>
        <v>0</v>
      </c>
    </row>
    <row r="1099" spans="1:11" ht="13.05" customHeight="1" thickBot="1" x14ac:dyDescent="0.5">
      <c r="A1099" s="139" t="s">
        <v>99</v>
      </c>
      <c r="B1099" s="140"/>
      <c r="C1099" s="99"/>
      <c r="D1099" s="100"/>
      <c r="E1099" s="100"/>
      <c r="F1099" s="100"/>
      <c r="G1099" s="101"/>
      <c r="H1099" s="29">
        <v>0</v>
      </c>
      <c r="I1099" s="13">
        <f>$E$866</f>
        <v>0</v>
      </c>
      <c r="J1099" s="17">
        <f t="shared" si="229"/>
        <v>0</v>
      </c>
      <c r="K1099" s="25">
        <f t="shared" si="230"/>
        <v>0</v>
      </c>
    </row>
    <row r="1100" spans="1:11" ht="13.05" customHeight="1" thickTop="1" x14ac:dyDescent="0.45">
      <c r="A1100" s="141" t="s">
        <v>145</v>
      </c>
      <c r="B1100" s="142"/>
      <c r="C1100" s="119">
        <f>C1096</f>
        <v>1</v>
      </c>
      <c r="D1100" s="120"/>
      <c r="E1100" s="121">
        <f>$E$863</f>
        <v>0</v>
      </c>
      <c r="F1100" s="122"/>
      <c r="G1100" s="18">
        <f>INT(C1100*E1100)*12</f>
        <v>0</v>
      </c>
      <c r="H1100" s="123"/>
      <c r="I1100" s="124"/>
      <c r="J1100" s="125"/>
      <c r="K1100" s="26">
        <f>G1100</f>
        <v>0</v>
      </c>
    </row>
    <row r="1101" spans="1:11" ht="13.05" customHeight="1" x14ac:dyDescent="0.45">
      <c r="A1101" s="137" t="s">
        <v>100</v>
      </c>
      <c r="B1101" s="143"/>
      <c r="C1101" s="96"/>
      <c r="D1101" s="97"/>
      <c r="E1101" s="97"/>
      <c r="F1101" s="97"/>
      <c r="G1101" s="98"/>
      <c r="H1101" s="28">
        <v>18</v>
      </c>
      <c r="I1101" s="11">
        <f>$E$864</f>
        <v>0</v>
      </c>
      <c r="J1101" s="16">
        <f>INT(H1101*I1101)</f>
        <v>0</v>
      </c>
      <c r="K1101" s="24">
        <f>J1101</f>
        <v>0</v>
      </c>
    </row>
    <row r="1102" spans="1:11" ht="13.05" customHeight="1" x14ac:dyDescent="0.45">
      <c r="A1102" s="137" t="s">
        <v>101</v>
      </c>
      <c r="B1102" s="143"/>
      <c r="C1102" s="96"/>
      <c r="D1102" s="97"/>
      <c r="E1102" s="97"/>
      <c r="F1102" s="97"/>
      <c r="G1102" s="98"/>
      <c r="H1102" s="28">
        <v>0</v>
      </c>
      <c r="I1102" s="11">
        <f>$E$865</f>
        <v>0</v>
      </c>
      <c r="J1102" s="16">
        <f t="shared" ref="J1102:J1103" si="231">INT(H1102*I1102)</f>
        <v>0</v>
      </c>
      <c r="K1102" s="24">
        <f t="shared" ref="K1102:K1103" si="232">J1102</f>
        <v>0</v>
      </c>
    </row>
    <row r="1103" spans="1:11" ht="13.05" customHeight="1" thickBot="1" x14ac:dyDescent="0.5">
      <c r="A1103" s="144" t="s">
        <v>102</v>
      </c>
      <c r="B1103" s="145"/>
      <c r="C1103" s="112"/>
      <c r="D1103" s="113"/>
      <c r="E1103" s="113"/>
      <c r="F1103" s="113"/>
      <c r="G1103" s="114"/>
      <c r="H1103" s="30">
        <v>0</v>
      </c>
      <c r="I1103" s="19">
        <f>$E$866</f>
        <v>0</v>
      </c>
      <c r="J1103" s="20">
        <f t="shared" si="231"/>
        <v>0</v>
      </c>
      <c r="K1103" s="27">
        <f t="shared" si="232"/>
        <v>0</v>
      </c>
    </row>
    <row r="1104" spans="1:11" ht="13.05" customHeight="1" thickTop="1" thickBot="1" x14ac:dyDescent="0.5">
      <c r="J1104" s="12" t="s">
        <v>50</v>
      </c>
      <c r="K1104" s="38">
        <f>SUM(K1096:K1103)</f>
        <v>0</v>
      </c>
    </row>
    <row r="1105" spans="1:11" ht="13.05" customHeight="1" thickTop="1" thickBot="1" x14ac:dyDescent="0.5">
      <c r="J1105" s="12" t="s">
        <v>51</v>
      </c>
      <c r="K1105" s="38">
        <f>K1104-K1106</f>
        <v>0</v>
      </c>
    </row>
    <row r="1106" spans="1:11" ht="13.05" customHeight="1" thickTop="1" thickBot="1" x14ac:dyDescent="0.5">
      <c r="J1106" s="12" t="s">
        <v>34</v>
      </c>
      <c r="K1106" s="38">
        <f>ROUNDUP(K1104/1.1,0)</f>
        <v>0</v>
      </c>
    </row>
    <row r="1107" spans="1:11" ht="13.05" customHeight="1" thickTop="1" thickBot="1" x14ac:dyDescent="0.5"/>
    <row r="1108" spans="1:11" ht="13.05" customHeight="1" thickTop="1" x14ac:dyDescent="0.45">
      <c r="A1108" s="15" t="s">
        <v>0</v>
      </c>
      <c r="B1108" s="21" t="s">
        <v>1</v>
      </c>
      <c r="C1108" s="109" t="s">
        <v>95</v>
      </c>
      <c r="D1108" s="110"/>
      <c r="E1108" s="110"/>
      <c r="F1108" s="110"/>
      <c r="G1108" s="111"/>
      <c r="H1108" s="109" t="s">
        <v>34</v>
      </c>
      <c r="I1108" s="110"/>
      <c r="J1108" s="111"/>
      <c r="K1108" s="76" t="s">
        <v>39</v>
      </c>
    </row>
    <row r="1109" spans="1:11" ht="13.05" customHeight="1" x14ac:dyDescent="0.45">
      <c r="A1109" s="79">
        <v>36</v>
      </c>
      <c r="B1109" s="81" t="s">
        <v>120</v>
      </c>
      <c r="C1109" s="149" t="s">
        <v>96</v>
      </c>
      <c r="D1109" s="128"/>
      <c r="E1109" s="150" t="s">
        <v>28</v>
      </c>
      <c r="F1109" s="128"/>
      <c r="G1109" s="84" t="s">
        <v>29</v>
      </c>
      <c r="H1109" s="22" t="s">
        <v>36</v>
      </c>
      <c r="I1109" s="86" t="s">
        <v>38</v>
      </c>
      <c r="J1109" s="84" t="s">
        <v>35</v>
      </c>
      <c r="K1109" s="77"/>
    </row>
    <row r="1110" spans="1:11" ht="13.05" customHeight="1" thickBot="1" x14ac:dyDescent="0.5">
      <c r="A1110" s="80"/>
      <c r="B1110" s="82"/>
      <c r="C1110" s="129"/>
      <c r="D1110" s="130"/>
      <c r="E1110" s="132"/>
      <c r="F1110" s="130"/>
      <c r="G1110" s="85"/>
      <c r="H1110" s="36" t="s">
        <v>37</v>
      </c>
      <c r="I1110" s="87"/>
      <c r="J1110" s="88"/>
      <c r="K1110" s="78"/>
    </row>
    <row r="1111" spans="1:11" ht="13.05" customHeight="1" thickTop="1" x14ac:dyDescent="0.45">
      <c r="A1111" s="135" t="s">
        <v>103</v>
      </c>
      <c r="B1111" s="136"/>
      <c r="C1111" s="115">
        <v>1</v>
      </c>
      <c r="D1111" s="116"/>
      <c r="E1111" s="117">
        <f>$E$863</f>
        <v>0</v>
      </c>
      <c r="F1111" s="118"/>
      <c r="G1111" s="34">
        <f>INT(C1111*E1111)*12</f>
        <v>0</v>
      </c>
      <c r="H1111" s="91"/>
      <c r="I1111" s="92"/>
      <c r="J1111" s="93"/>
      <c r="K1111" s="35">
        <f>G1111</f>
        <v>0</v>
      </c>
    </row>
    <row r="1112" spans="1:11" ht="13.05" customHeight="1" x14ac:dyDescent="0.45">
      <c r="A1112" s="137" t="s">
        <v>97</v>
      </c>
      <c r="B1112" s="138"/>
      <c r="C1112" s="96"/>
      <c r="D1112" s="97"/>
      <c r="E1112" s="97"/>
      <c r="F1112" s="97"/>
      <c r="G1112" s="98"/>
      <c r="H1112" s="28">
        <v>0</v>
      </c>
      <c r="I1112" s="11">
        <f>$E$864</f>
        <v>0</v>
      </c>
      <c r="J1112" s="16">
        <f>INT(H1112*I1112)</f>
        <v>0</v>
      </c>
      <c r="K1112" s="24">
        <f>J1112</f>
        <v>0</v>
      </c>
    </row>
    <row r="1113" spans="1:11" ht="13.05" customHeight="1" x14ac:dyDescent="0.45">
      <c r="A1113" s="137" t="s">
        <v>98</v>
      </c>
      <c r="B1113" s="138"/>
      <c r="C1113" s="96"/>
      <c r="D1113" s="97"/>
      <c r="E1113" s="97"/>
      <c r="F1113" s="97"/>
      <c r="G1113" s="98"/>
      <c r="H1113" s="28">
        <v>0</v>
      </c>
      <c r="I1113" s="11">
        <f>$E$865</f>
        <v>0</v>
      </c>
      <c r="J1113" s="16">
        <f t="shared" ref="J1113:J1114" si="233">INT(H1113*I1113)</f>
        <v>0</v>
      </c>
      <c r="K1113" s="24">
        <f t="shared" ref="K1113:K1114" si="234">J1113</f>
        <v>0</v>
      </c>
    </row>
    <row r="1114" spans="1:11" ht="13.05" customHeight="1" thickBot="1" x14ac:dyDescent="0.5">
      <c r="A1114" s="139" t="s">
        <v>99</v>
      </c>
      <c r="B1114" s="140"/>
      <c r="C1114" s="99"/>
      <c r="D1114" s="100"/>
      <c r="E1114" s="100"/>
      <c r="F1114" s="100"/>
      <c r="G1114" s="101"/>
      <c r="H1114" s="29">
        <v>0</v>
      </c>
      <c r="I1114" s="13">
        <f>$E$866</f>
        <v>0</v>
      </c>
      <c r="J1114" s="17">
        <f t="shared" si="233"/>
        <v>0</v>
      </c>
      <c r="K1114" s="25">
        <f t="shared" si="234"/>
        <v>0</v>
      </c>
    </row>
    <row r="1115" spans="1:11" ht="13.05" customHeight="1" thickTop="1" x14ac:dyDescent="0.45">
      <c r="A1115" s="141" t="s">
        <v>145</v>
      </c>
      <c r="B1115" s="142"/>
      <c r="C1115" s="119">
        <f>C1111</f>
        <v>1</v>
      </c>
      <c r="D1115" s="120"/>
      <c r="E1115" s="121">
        <f>$E$863</f>
        <v>0</v>
      </c>
      <c r="F1115" s="122"/>
      <c r="G1115" s="18">
        <f>INT(C1115*E1115)*12</f>
        <v>0</v>
      </c>
      <c r="H1115" s="123"/>
      <c r="I1115" s="124"/>
      <c r="J1115" s="125"/>
      <c r="K1115" s="26">
        <f>G1115</f>
        <v>0</v>
      </c>
    </row>
    <row r="1116" spans="1:11" ht="13.05" customHeight="1" x14ac:dyDescent="0.45">
      <c r="A1116" s="137" t="s">
        <v>100</v>
      </c>
      <c r="B1116" s="143"/>
      <c r="C1116" s="96"/>
      <c r="D1116" s="97"/>
      <c r="E1116" s="97"/>
      <c r="F1116" s="97"/>
      <c r="G1116" s="98"/>
      <c r="H1116" s="28">
        <v>0</v>
      </c>
      <c r="I1116" s="11">
        <f>$E$864</f>
        <v>0</v>
      </c>
      <c r="J1116" s="16">
        <f>INT(H1116*I1116)</f>
        <v>0</v>
      </c>
      <c r="K1116" s="24">
        <f>J1116</f>
        <v>0</v>
      </c>
    </row>
    <row r="1117" spans="1:11" ht="13.05" customHeight="1" x14ac:dyDescent="0.45">
      <c r="A1117" s="137" t="s">
        <v>101</v>
      </c>
      <c r="B1117" s="143"/>
      <c r="C1117" s="96"/>
      <c r="D1117" s="97"/>
      <c r="E1117" s="97"/>
      <c r="F1117" s="97"/>
      <c r="G1117" s="98"/>
      <c r="H1117" s="28">
        <v>0</v>
      </c>
      <c r="I1117" s="11">
        <f>$E$865</f>
        <v>0</v>
      </c>
      <c r="J1117" s="16">
        <f t="shared" ref="J1117:J1118" si="235">INT(H1117*I1117)</f>
        <v>0</v>
      </c>
      <c r="K1117" s="24">
        <f t="shared" ref="K1117:K1118" si="236">J1117</f>
        <v>0</v>
      </c>
    </row>
    <row r="1118" spans="1:11" ht="13.05" customHeight="1" thickBot="1" x14ac:dyDescent="0.5">
      <c r="A1118" s="144" t="s">
        <v>102</v>
      </c>
      <c r="B1118" s="145"/>
      <c r="C1118" s="112"/>
      <c r="D1118" s="113"/>
      <c r="E1118" s="113"/>
      <c r="F1118" s="113"/>
      <c r="G1118" s="114"/>
      <c r="H1118" s="30">
        <v>0</v>
      </c>
      <c r="I1118" s="19">
        <f>$E$866</f>
        <v>0</v>
      </c>
      <c r="J1118" s="20">
        <f t="shared" si="235"/>
        <v>0</v>
      </c>
      <c r="K1118" s="27">
        <f t="shared" si="236"/>
        <v>0</v>
      </c>
    </row>
    <row r="1119" spans="1:11" ht="13.05" customHeight="1" thickTop="1" thickBot="1" x14ac:dyDescent="0.5">
      <c r="J1119" s="12" t="s">
        <v>50</v>
      </c>
      <c r="K1119" s="38">
        <f>SUM(K1111:K1118)</f>
        <v>0</v>
      </c>
    </row>
    <row r="1120" spans="1:11" ht="13.05" customHeight="1" thickTop="1" thickBot="1" x14ac:dyDescent="0.5">
      <c r="J1120" s="12" t="s">
        <v>51</v>
      </c>
      <c r="K1120" s="38">
        <f>K1119-K1121</f>
        <v>0</v>
      </c>
    </row>
    <row r="1121" spans="1:11" ht="13.05" customHeight="1" thickTop="1" thickBot="1" x14ac:dyDescent="0.5">
      <c r="J1121" s="12" t="s">
        <v>34</v>
      </c>
      <c r="K1121" s="38">
        <f>ROUNDUP(K1119/1.1,0)</f>
        <v>0</v>
      </c>
    </row>
    <row r="1122" spans="1:11" ht="13.05" customHeight="1" thickTop="1" thickBot="1" x14ac:dyDescent="0.5"/>
    <row r="1123" spans="1:11" ht="13.05" customHeight="1" thickTop="1" x14ac:dyDescent="0.45">
      <c r="A1123" s="15" t="s">
        <v>0</v>
      </c>
      <c r="B1123" s="21" t="s">
        <v>1</v>
      </c>
      <c r="C1123" s="109" t="s">
        <v>95</v>
      </c>
      <c r="D1123" s="110"/>
      <c r="E1123" s="110"/>
      <c r="F1123" s="110"/>
      <c r="G1123" s="111"/>
      <c r="H1123" s="109" t="s">
        <v>34</v>
      </c>
      <c r="I1123" s="110"/>
      <c r="J1123" s="111"/>
      <c r="K1123" s="76" t="s">
        <v>39</v>
      </c>
    </row>
    <row r="1124" spans="1:11" ht="13.05" customHeight="1" x14ac:dyDescent="0.45">
      <c r="A1124" s="79">
        <v>37</v>
      </c>
      <c r="B1124" s="81" t="s">
        <v>121</v>
      </c>
      <c r="C1124" s="149" t="s">
        <v>96</v>
      </c>
      <c r="D1124" s="128"/>
      <c r="E1124" s="150" t="s">
        <v>28</v>
      </c>
      <c r="F1124" s="128"/>
      <c r="G1124" s="84" t="s">
        <v>29</v>
      </c>
      <c r="H1124" s="22" t="s">
        <v>36</v>
      </c>
      <c r="I1124" s="86" t="s">
        <v>38</v>
      </c>
      <c r="J1124" s="84" t="s">
        <v>35</v>
      </c>
      <c r="K1124" s="77"/>
    </row>
    <row r="1125" spans="1:11" ht="13.05" customHeight="1" thickBot="1" x14ac:dyDescent="0.5">
      <c r="A1125" s="80"/>
      <c r="B1125" s="82"/>
      <c r="C1125" s="129"/>
      <c r="D1125" s="130"/>
      <c r="E1125" s="132"/>
      <c r="F1125" s="130"/>
      <c r="G1125" s="85"/>
      <c r="H1125" s="36" t="s">
        <v>37</v>
      </c>
      <c r="I1125" s="87"/>
      <c r="J1125" s="88"/>
      <c r="K1125" s="78"/>
    </row>
    <row r="1126" spans="1:11" ht="13.05" customHeight="1" thickTop="1" x14ac:dyDescent="0.45">
      <c r="A1126" s="135" t="s">
        <v>103</v>
      </c>
      <c r="B1126" s="136"/>
      <c r="C1126" s="115">
        <v>1</v>
      </c>
      <c r="D1126" s="116"/>
      <c r="E1126" s="117">
        <f>$E$863</f>
        <v>0</v>
      </c>
      <c r="F1126" s="118"/>
      <c r="G1126" s="34">
        <f>INT(C1126*E1126)*12</f>
        <v>0</v>
      </c>
      <c r="H1126" s="91"/>
      <c r="I1126" s="92"/>
      <c r="J1126" s="93"/>
      <c r="K1126" s="35">
        <f>G1126</f>
        <v>0</v>
      </c>
    </row>
    <row r="1127" spans="1:11" ht="13.05" customHeight="1" x14ac:dyDescent="0.45">
      <c r="A1127" s="137" t="s">
        <v>97</v>
      </c>
      <c r="B1127" s="138"/>
      <c r="C1127" s="96"/>
      <c r="D1127" s="97"/>
      <c r="E1127" s="97"/>
      <c r="F1127" s="97"/>
      <c r="G1127" s="98"/>
      <c r="H1127" s="28">
        <v>1073</v>
      </c>
      <c r="I1127" s="11">
        <f>$E$864</f>
        <v>0</v>
      </c>
      <c r="J1127" s="16">
        <f>INT(H1127*I1127)</f>
        <v>0</v>
      </c>
      <c r="K1127" s="24">
        <f>J1127</f>
        <v>0</v>
      </c>
    </row>
    <row r="1128" spans="1:11" ht="13.05" customHeight="1" x14ac:dyDescent="0.45">
      <c r="A1128" s="137" t="s">
        <v>98</v>
      </c>
      <c r="B1128" s="138"/>
      <c r="C1128" s="96"/>
      <c r="D1128" s="97"/>
      <c r="E1128" s="97"/>
      <c r="F1128" s="97"/>
      <c r="G1128" s="98"/>
      <c r="H1128" s="28">
        <v>922</v>
      </c>
      <c r="I1128" s="11">
        <f>$E$865</f>
        <v>0</v>
      </c>
      <c r="J1128" s="16">
        <f t="shared" ref="J1128:J1129" si="237">INT(H1128*I1128)</f>
        <v>0</v>
      </c>
      <c r="K1128" s="24">
        <f t="shared" ref="K1128:K1129" si="238">J1128</f>
        <v>0</v>
      </c>
    </row>
    <row r="1129" spans="1:11" ht="13.05" customHeight="1" thickBot="1" x14ac:dyDescent="0.5">
      <c r="A1129" s="139" t="s">
        <v>99</v>
      </c>
      <c r="B1129" s="140"/>
      <c r="C1129" s="99"/>
      <c r="D1129" s="100"/>
      <c r="E1129" s="100"/>
      <c r="F1129" s="100"/>
      <c r="G1129" s="101"/>
      <c r="H1129" s="29">
        <v>33</v>
      </c>
      <c r="I1129" s="13">
        <f>$E$866</f>
        <v>0</v>
      </c>
      <c r="J1129" s="17">
        <f t="shared" si="237"/>
        <v>0</v>
      </c>
      <c r="K1129" s="25">
        <f t="shared" si="238"/>
        <v>0</v>
      </c>
    </row>
    <row r="1130" spans="1:11" ht="13.05" customHeight="1" thickTop="1" x14ac:dyDescent="0.45">
      <c r="A1130" s="141" t="s">
        <v>145</v>
      </c>
      <c r="B1130" s="142"/>
      <c r="C1130" s="119">
        <f>C1126</f>
        <v>1</v>
      </c>
      <c r="D1130" s="120"/>
      <c r="E1130" s="121">
        <f>$E$863</f>
        <v>0</v>
      </c>
      <c r="F1130" s="122"/>
      <c r="G1130" s="18">
        <f>INT(C1130*E1130)*12</f>
        <v>0</v>
      </c>
      <c r="H1130" s="123"/>
      <c r="I1130" s="124"/>
      <c r="J1130" s="125"/>
      <c r="K1130" s="26">
        <f>G1130</f>
        <v>0</v>
      </c>
    </row>
    <row r="1131" spans="1:11" ht="13.05" customHeight="1" x14ac:dyDescent="0.45">
      <c r="A1131" s="137" t="s">
        <v>100</v>
      </c>
      <c r="B1131" s="143"/>
      <c r="C1131" s="96"/>
      <c r="D1131" s="97"/>
      <c r="E1131" s="97"/>
      <c r="F1131" s="97"/>
      <c r="G1131" s="98"/>
      <c r="H1131" s="28">
        <v>1073</v>
      </c>
      <c r="I1131" s="11">
        <f>$E$864</f>
        <v>0</v>
      </c>
      <c r="J1131" s="16">
        <f>INT(H1131*I1131)</f>
        <v>0</v>
      </c>
      <c r="K1131" s="24">
        <f>J1131</f>
        <v>0</v>
      </c>
    </row>
    <row r="1132" spans="1:11" ht="13.05" customHeight="1" x14ac:dyDescent="0.45">
      <c r="A1132" s="137" t="s">
        <v>101</v>
      </c>
      <c r="B1132" s="143"/>
      <c r="C1132" s="96"/>
      <c r="D1132" s="97"/>
      <c r="E1132" s="97"/>
      <c r="F1132" s="97"/>
      <c r="G1132" s="98"/>
      <c r="H1132" s="28">
        <v>922</v>
      </c>
      <c r="I1132" s="11">
        <f>$E$865</f>
        <v>0</v>
      </c>
      <c r="J1132" s="16">
        <f t="shared" ref="J1132:J1133" si="239">INT(H1132*I1132)</f>
        <v>0</v>
      </c>
      <c r="K1132" s="24">
        <f t="shared" ref="K1132:K1133" si="240">J1132</f>
        <v>0</v>
      </c>
    </row>
    <row r="1133" spans="1:11" ht="13.05" customHeight="1" thickBot="1" x14ac:dyDescent="0.5">
      <c r="A1133" s="144" t="s">
        <v>102</v>
      </c>
      <c r="B1133" s="145"/>
      <c r="C1133" s="112"/>
      <c r="D1133" s="113"/>
      <c r="E1133" s="113"/>
      <c r="F1133" s="113"/>
      <c r="G1133" s="114"/>
      <c r="H1133" s="30">
        <v>33</v>
      </c>
      <c r="I1133" s="19">
        <f>$E$866</f>
        <v>0</v>
      </c>
      <c r="J1133" s="20">
        <f t="shared" si="239"/>
        <v>0</v>
      </c>
      <c r="K1133" s="27">
        <f t="shared" si="240"/>
        <v>0</v>
      </c>
    </row>
    <row r="1134" spans="1:11" ht="13.05" customHeight="1" thickTop="1" thickBot="1" x14ac:dyDescent="0.5">
      <c r="J1134" s="12" t="s">
        <v>50</v>
      </c>
      <c r="K1134" s="38">
        <f>SUM(K1126:K1133)</f>
        <v>0</v>
      </c>
    </row>
    <row r="1135" spans="1:11" ht="13.05" customHeight="1" thickTop="1" thickBot="1" x14ac:dyDescent="0.5">
      <c r="J1135" s="12" t="s">
        <v>51</v>
      </c>
      <c r="K1135" s="38">
        <f>K1134-K1136</f>
        <v>0</v>
      </c>
    </row>
    <row r="1136" spans="1:11" ht="13.05" customHeight="1" thickTop="1" thickBot="1" x14ac:dyDescent="0.5">
      <c r="J1136" s="12" t="s">
        <v>34</v>
      </c>
      <c r="K1136" s="38">
        <f>ROUNDUP(K1134/1.1,0)</f>
        <v>0</v>
      </c>
    </row>
    <row r="1137" spans="1:11" ht="13.05" customHeight="1" thickTop="1" thickBot="1" x14ac:dyDescent="0.5"/>
    <row r="1138" spans="1:11" ht="13.05" customHeight="1" thickTop="1" x14ac:dyDescent="0.45">
      <c r="A1138" s="15" t="s">
        <v>0</v>
      </c>
      <c r="B1138" s="21" t="s">
        <v>1</v>
      </c>
      <c r="C1138" s="109" t="s">
        <v>95</v>
      </c>
      <c r="D1138" s="110"/>
      <c r="E1138" s="110"/>
      <c r="F1138" s="110"/>
      <c r="G1138" s="111"/>
      <c r="H1138" s="109" t="s">
        <v>34</v>
      </c>
      <c r="I1138" s="110"/>
      <c r="J1138" s="111"/>
      <c r="K1138" s="76" t="s">
        <v>39</v>
      </c>
    </row>
    <row r="1139" spans="1:11" ht="13.05" customHeight="1" x14ac:dyDescent="0.45">
      <c r="A1139" s="79">
        <v>38</v>
      </c>
      <c r="B1139" s="81" t="s">
        <v>122</v>
      </c>
      <c r="C1139" s="149" t="s">
        <v>96</v>
      </c>
      <c r="D1139" s="128"/>
      <c r="E1139" s="150" t="s">
        <v>28</v>
      </c>
      <c r="F1139" s="128"/>
      <c r="G1139" s="84" t="s">
        <v>29</v>
      </c>
      <c r="H1139" s="22" t="s">
        <v>36</v>
      </c>
      <c r="I1139" s="86" t="s">
        <v>38</v>
      </c>
      <c r="J1139" s="84" t="s">
        <v>35</v>
      </c>
      <c r="K1139" s="77"/>
    </row>
    <row r="1140" spans="1:11" ht="13.05" customHeight="1" thickBot="1" x14ac:dyDescent="0.5">
      <c r="A1140" s="80"/>
      <c r="B1140" s="82"/>
      <c r="C1140" s="129"/>
      <c r="D1140" s="130"/>
      <c r="E1140" s="132"/>
      <c r="F1140" s="130"/>
      <c r="G1140" s="85"/>
      <c r="H1140" s="36" t="s">
        <v>37</v>
      </c>
      <c r="I1140" s="87"/>
      <c r="J1140" s="88"/>
      <c r="K1140" s="78"/>
    </row>
    <row r="1141" spans="1:11" ht="13.05" customHeight="1" thickTop="1" x14ac:dyDescent="0.45">
      <c r="A1141" s="135" t="s">
        <v>103</v>
      </c>
      <c r="B1141" s="136"/>
      <c r="C1141" s="115">
        <v>1</v>
      </c>
      <c r="D1141" s="116"/>
      <c r="E1141" s="117">
        <f>$E$863</f>
        <v>0</v>
      </c>
      <c r="F1141" s="118"/>
      <c r="G1141" s="34">
        <f>INT(C1141*E1141)*12</f>
        <v>0</v>
      </c>
      <c r="H1141" s="91"/>
      <c r="I1141" s="92"/>
      <c r="J1141" s="93"/>
      <c r="K1141" s="35">
        <f>G1141</f>
        <v>0</v>
      </c>
    </row>
    <row r="1142" spans="1:11" ht="13.05" customHeight="1" x14ac:dyDescent="0.45">
      <c r="A1142" s="137" t="s">
        <v>97</v>
      </c>
      <c r="B1142" s="138"/>
      <c r="C1142" s="96"/>
      <c r="D1142" s="97"/>
      <c r="E1142" s="97"/>
      <c r="F1142" s="97"/>
      <c r="G1142" s="98"/>
      <c r="H1142" s="28">
        <v>735</v>
      </c>
      <c r="I1142" s="11">
        <f>$E$864</f>
        <v>0</v>
      </c>
      <c r="J1142" s="16">
        <f>INT(H1142*I1142)</f>
        <v>0</v>
      </c>
      <c r="K1142" s="24">
        <f>J1142</f>
        <v>0</v>
      </c>
    </row>
    <row r="1143" spans="1:11" ht="13.05" customHeight="1" x14ac:dyDescent="0.45">
      <c r="A1143" s="137" t="s">
        <v>98</v>
      </c>
      <c r="B1143" s="138"/>
      <c r="C1143" s="96"/>
      <c r="D1143" s="97"/>
      <c r="E1143" s="97"/>
      <c r="F1143" s="97"/>
      <c r="G1143" s="98"/>
      <c r="H1143" s="28">
        <v>30</v>
      </c>
      <c r="I1143" s="11">
        <f>$E$865</f>
        <v>0</v>
      </c>
      <c r="J1143" s="16">
        <f t="shared" ref="J1143:J1144" si="241">INT(H1143*I1143)</f>
        <v>0</v>
      </c>
      <c r="K1143" s="24">
        <f t="shared" ref="K1143:K1144" si="242">J1143</f>
        <v>0</v>
      </c>
    </row>
    <row r="1144" spans="1:11" ht="13.05" customHeight="1" thickBot="1" x14ac:dyDescent="0.5">
      <c r="A1144" s="139" t="s">
        <v>99</v>
      </c>
      <c r="B1144" s="140"/>
      <c r="C1144" s="99"/>
      <c r="D1144" s="100"/>
      <c r="E1144" s="100"/>
      <c r="F1144" s="100"/>
      <c r="G1144" s="101"/>
      <c r="H1144" s="29">
        <v>0</v>
      </c>
      <c r="I1144" s="13">
        <f>$E$866</f>
        <v>0</v>
      </c>
      <c r="J1144" s="17">
        <f t="shared" si="241"/>
        <v>0</v>
      </c>
      <c r="K1144" s="25">
        <f t="shared" si="242"/>
        <v>0</v>
      </c>
    </row>
    <row r="1145" spans="1:11" ht="13.05" customHeight="1" thickTop="1" x14ac:dyDescent="0.45">
      <c r="A1145" s="141" t="s">
        <v>145</v>
      </c>
      <c r="B1145" s="142"/>
      <c r="C1145" s="119">
        <f>C1141</f>
        <v>1</v>
      </c>
      <c r="D1145" s="120"/>
      <c r="E1145" s="121">
        <f>$E$863</f>
        <v>0</v>
      </c>
      <c r="F1145" s="122"/>
      <c r="G1145" s="18">
        <f>INT(C1145*E1145)*12</f>
        <v>0</v>
      </c>
      <c r="H1145" s="123"/>
      <c r="I1145" s="124"/>
      <c r="J1145" s="125"/>
      <c r="K1145" s="26">
        <f>G1145</f>
        <v>0</v>
      </c>
    </row>
    <row r="1146" spans="1:11" ht="13.05" customHeight="1" x14ac:dyDescent="0.45">
      <c r="A1146" s="137" t="s">
        <v>100</v>
      </c>
      <c r="B1146" s="143"/>
      <c r="C1146" s="96"/>
      <c r="D1146" s="97"/>
      <c r="E1146" s="97"/>
      <c r="F1146" s="97"/>
      <c r="G1146" s="98"/>
      <c r="H1146" s="28">
        <v>735</v>
      </c>
      <c r="I1146" s="11">
        <f>$E$864</f>
        <v>0</v>
      </c>
      <c r="J1146" s="16">
        <f>INT(H1146*I1146)</f>
        <v>0</v>
      </c>
      <c r="K1146" s="24">
        <f>J1146</f>
        <v>0</v>
      </c>
    </row>
    <row r="1147" spans="1:11" ht="13.05" customHeight="1" x14ac:dyDescent="0.45">
      <c r="A1147" s="137" t="s">
        <v>101</v>
      </c>
      <c r="B1147" s="143"/>
      <c r="C1147" s="96"/>
      <c r="D1147" s="97"/>
      <c r="E1147" s="97"/>
      <c r="F1147" s="97"/>
      <c r="G1147" s="98"/>
      <c r="H1147" s="28">
        <v>30</v>
      </c>
      <c r="I1147" s="11">
        <f>$E$865</f>
        <v>0</v>
      </c>
      <c r="J1147" s="16">
        <f t="shared" ref="J1147:J1148" si="243">INT(H1147*I1147)</f>
        <v>0</v>
      </c>
      <c r="K1147" s="24">
        <f t="shared" ref="K1147:K1148" si="244">J1147</f>
        <v>0</v>
      </c>
    </row>
    <row r="1148" spans="1:11" ht="13.05" customHeight="1" thickBot="1" x14ac:dyDescent="0.5">
      <c r="A1148" s="144" t="s">
        <v>102</v>
      </c>
      <c r="B1148" s="145"/>
      <c r="C1148" s="112"/>
      <c r="D1148" s="113"/>
      <c r="E1148" s="113"/>
      <c r="F1148" s="113"/>
      <c r="G1148" s="114"/>
      <c r="H1148" s="30">
        <v>0</v>
      </c>
      <c r="I1148" s="19">
        <f>$E$866</f>
        <v>0</v>
      </c>
      <c r="J1148" s="20">
        <f t="shared" si="243"/>
        <v>0</v>
      </c>
      <c r="K1148" s="27">
        <f t="shared" si="244"/>
        <v>0</v>
      </c>
    </row>
    <row r="1149" spans="1:11" ht="13.05" customHeight="1" thickTop="1" thickBot="1" x14ac:dyDescent="0.5">
      <c r="J1149" s="12" t="s">
        <v>50</v>
      </c>
      <c r="K1149" s="38">
        <f>SUM(K1141:K1148)</f>
        <v>0</v>
      </c>
    </row>
    <row r="1150" spans="1:11" ht="13.05" customHeight="1" thickTop="1" thickBot="1" x14ac:dyDescent="0.5">
      <c r="J1150" s="12" t="s">
        <v>51</v>
      </c>
      <c r="K1150" s="38">
        <f>K1149-K1151</f>
        <v>0</v>
      </c>
    </row>
    <row r="1151" spans="1:11" ht="13.05" customHeight="1" thickTop="1" thickBot="1" x14ac:dyDescent="0.5">
      <c r="J1151" s="12" t="s">
        <v>34</v>
      </c>
      <c r="K1151" s="38">
        <f>ROUNDUP(K1149/1.1,0)</f>
        <v>0</v>
      </c>
    </row>
    <row r="1152" spans="1:11" ht="13.05" customHeight="1" thickTop="1" thickBot="1" x14ac:dyDescent="0.5"/>
    <row r="1153" spans="1:11" ht="13.05" customHeight="1" thickTop="1" x14ac:dyDescent="0.45">
      <c r="A1153" s="15" t="s">
        <v>0</v>
      </c>
      <c r="B1153" s="21" t="s">
        <v>1</v>
      </c>
      <c r="C1153" s="109" t="s">
        <v>95</v>
      </c>
      <c r="D1153" s="110"/>
      <c r="E1153" s="110"/>
      <c r="F1153" s="110"/>
      <c r="G1153" s="111"/>
      <c r="H1153" s="109" t="s">
        <v>34</v>
      </c>
      <c r="I1153" s="110"/>
      <c r="J1153" s="111"/>
      <c r="K1153" s="76" t="s">
        <v>39</v>
      </c>
    </row>
    <row r="1154" spans="1:11" ht="13.05" customHeight="1" x14ac:dyDescent="0.45">
      <c r="A1154" s="79">
        <v>39</v>
      </c>
      <c r="B1154" s="81" t="s">
        <v>123</v>
      </c>
      <c r="C1154" s="149" t="s">
        <v>96</v>
      </c>
      <c r="D1154" s="128"/>
      <c r="E1154" s="150" t="s">
        <v>28</v>
      </c>
      <c r="F1154" s="128"/>
      <c r="G1154" s="84" t="s">
        <v>29</v>
      </c>
      <c r="H1154" s="22" t="s">
        <v>36</v>
      </c>
      <c r="I1154" s="86" t="s">
        <v>38</v>
      </c>
      <c r="J1154" s="84" t="s">
        <v>35</v>
      </c>
      <c r="K1154" s="77"/>
    </row>
    <row r="1155" spans="1:11" ht="13.05" customHeight="1" thickBot="1" x14ac:dyDescent="0.5">
      <c r="A1155" s="80"/>
      <c r="B1155" s="82"/>
      <c r="C1155" s="129"/>
      <c r="D1155" s="130"/>
      <c r="E1155" s="132"/>
      <c r="F1155" s="130"/>
      <c r="G1155" s="85"/>
      <c r="H1155" s="36" t="s">
        <v>37</v>
      </c>
      <c r="I1155" s="87"/>
      <c r="J1155" s="88"/>
      <c r="K1155" s="78"/>
    </row>
    <row r="1156" spans="1:11" ht="13.05" customHeight="1" thickTop="1" x14ac:dyDescent="0.45">
      <c r="A1156" s="135" t="s">
        <v>103</v>
      </c>
      <c r="B1156" s="136"/>
      <c r="C1156" s="115">
        <v>1</v>
      </c>
      <c r="D1156" s="116"/>
      <c r="E1156" s="117">
        <f>$E$863</f>
        <v>0</v>
      </c>
      <c r="F1156" s="118"/>
      <c r="G1156" s="34">
        <f>INT(C1156*E1156)*12</f>
        <v>0</v>
      </c>
      <c r="H1156" s="91"/>
      <c r="I1156" s="92"/>
      <c r="J1156" s="93"/>
      <c r="K1156" s="35">
        <f>G1156</f>
        <v>0</v>
      </c>
    </row>
    <row r="1157" spans="1:11" ht="13.05" customHeight="1" x14ac:dyDescent="0.45">
      <c r="A1157" s="137" t="s">
        <v>97</v>
      </c>
      <c r="B1157" s="138"/>
      <c r="C1157" s="96"/>
      <c r="D1157" s="97"/>
      <c r="E1157" s="97"/>
      <c r="F1157" s="97"/>
      <c r="G1157" s="98"/>
      <c r="H1157" s="28">
        <v>722</v>
      </c>
      <c r="I1157" s="11">
        <f>$E$864</f>
        <v>0</v>
      </c>
      <c r="J1157" s="16">
        <f>INT(H1157*I1157)</f>
        <v>0</v>
      </c>
      <c r="K1157" s="24">
        <f>J1157</f>
        <v>0</v>
      </c>
    </row>
    <row r="1158" spans="1:11" ht="13.05" customHeight="1" x14ac:dyDescent="0.45">
      <c r="A1158" s="137" t="s">
        <v>98</v>
      </c>
      <c r="B1158" s="138"/>
      <c r="C1158" s="96"/>
      <c r="D1158" s="97"/>
      <c r="E1158" s="97"/>
      <c r="F1158" s="97"/>
      <c r="G1158" s="98"/>
      <c r="H1158" s="28">
        <v>0</v>
      </c>
      <c r="I1158" s="11">
        <f>$E$865</f>
        <v>0</v>
      </c>
      <c r="J1158" s="16">
        <f t="shared" ref="J1158:J1159" si="245">INT(H1158*I1158)</f>
        <v>0</v>
      </c>
      <c r="K1158" s="24">
        <f t="shared" ref="K1158:K1159" si="246">J1158</f>
        <v>0</v>
      </c>
    </row>
    <row r="1159" spans="1:11" ht="13.05" customHeight="1" thickBot="1" x14ac:dyDescent="0.5">
      <c r="A1159" s="139" t="s">
        <v>99</v>
      </c>
      <c r="B1159" s="140"/>
      <c r="C1159" s="99"/>
      <c r="D1159" s="100"/>
      <c r="E1159" s="100"/>
      <c r="F1159" s="100"/>
      <c r="G1159" s="101"/>
      <c r="H1159" s="29">
        <v>0</v>
      </c>
      <c r="I1159" s="13">
        <f>$E$866</f>
        <v>0</v>
      </c>
      <c r="J1159" s="17">
        <f t="shared" si="245"/>
        <v>0</v>
      </c>
      <c r="K1159" s="25">
        <f t="shared" si="246"/>
        <v>0</v>
      </c>
    </row>
    <row r="1160" spans="1:11" ht="13.05" customHeight="1" thickTop="1" x14ac:dyDescent="0.45">
      <c r="A1160" s="141" t="s">
        <v>145</v>
      </c>
      <c r="B1160" s="142"/>
      <c r="C1160" s="119">
        <f>C1156</f>
        <v>1</v>
      </c>
      <c r="D1160" s="120"/>
      <c r="E1160" s="121">
        <f>$E$863</f>
        <v>0</v>
      </c>
      <c r="F1160" s="122"/>
      <c r="G1160" s="18">
        <f>INT(C1160*E1160)*12</f>
        <v>0</v>
      </c>
      <c r="H1160" s="123"/>
      <c r="I1160" s="124"/>
      <c r="J1160" s="125"/>
      <c r="K1160" s="26">
        <f>G1160</f>
        <v>0</v>
      </c>
    </row>
    <row r="1161" spans="1:11" ht="13.05" customHeight="1" x14ac:dyDescent="0.45">
      <c r="A1161" s="137" t="s">
        <v>100</v>
      </c>
      <c r="B1161" s="143"/>
      <c r="C1161" s="96"/>
      <c r="D1161" s="97"/>
      <c r="E1161" s="97"/>
      <c r="F1161" s="97"/>
      <c r="G1161" s="98"/>
      <c r="H1161" s="28">
        <v>722</v>
      </c>
      <c r="I1161" s="11">
        <f>$E$864</f>
        <v>0</v>
      </c>
      <c r="J1161" s="16">
        <f>INT(H1161*I1161)</f>
        <v>0</v>
      </c>
      <c r="K1161" s="24">
        <f>J1161</f>
        <v>0</v>
      </c>
    </row>
    <row r="1162" spans="1:11" ht="13.05" customHeight="1" x14ac:dyDescent="0.45">
      <c r="A1162" s="137" t="s">
        <v>101</v>
      </c>
      <c r="B1162" s="143"/>
      <c r="C1162" s="96"/>
      <c r="D1162" s="97"/>
      <c r="E1162" s="97"/>
      <c r="F1162" s="97"/>
      <c r="G1162" s="98"/>
      <c r="H1162" s="28">
        <v>0</v>
      </c>
      <c r="I1162" s="11">
        <f>$E$865</f>
        <v>0</v>
      </c>
      <c r="J1162" s="16">
        <f t="shared" ref="J1162:J1163" si="247">INT(H1162*I1162)</f>
        <v>0</v>
      </c>
      <c r="K1162" s="24">
        <f t="shared" ref="K1162:K1163" si="248">J1162</f>
        <v>0</v>
      </c>
    </row>
    <row r="1163" spans="1:11" ht="13.05" customHeight="1" thickBot="1" x14ac:dyDescent="0.5">
      <c r="A1163" s="144" t="s">
        <v>102</v>
      </c>
      <c r="B1163" s="145"/>
      <c r="C1163" s="112"/>
      <c r="D1163" s="113"/>
      <c r="E1163" s="113"/>
      <c r="F1163" s="113"/>
      <c r="G1163" s="114"/>
      <c r="H1163" s="30">
        <v>0</v>
      </c>
      <c r="I1163" s="19">
        <f>$E$866</f>
        <v>0</v>
      </c>
      <c r="J1163" s="20">
        <f t="shared" si="247"/>
        <v>0</v>
      </c>
      <c r="K1163" s="27">
        <f t="shared" si="248"/>
        <v>0</v>
      </c>
    </row>
    <row r="1164" spans="1:11" ht="13.05" customHeight="1" thickTop="1" thickBot="1" x14ac:dyDescent="0.5">
      <c r="J1164" s="12" t="s">
        <v>50</v>
      </c>
      <c r="K1164" s="38">
        <f>SUM(K1156:K1163)</f>
        <v>0</v>
      </c>
    </row>
    <row r="1165" spans="1:11" ht="13.05" customHeight="1" thickTop="1" thickBot="1" x14ac:dyDescent="0.5">
      <c r="J1165" s="12" t="s">
        <v>51</v>
      </c>
      <c r="K1165" s="38">
        <f>K1164-K1166</f>
        <v>0</v>
      </c>
    </row>
    <row r="1166" spans="1:11" ht="13.05" customHeight="1" thickTop="1" thickBot="1" x14ac:dyDescent="0.5">
      <c r="J1166" s="12" t="s">
        <v>34</v>
      </c>
      <c r="K1166" s="38">
        <f>ROUNDUP(K1164/1.1,0)</f>
        <v>0</v>
      </c>
    </row>
    <row r="1167" spans="1:11" ht="13.05" customHeight="1" thickTop="1" thickBot="1" x14ac:dyDescent="0.5"/>
    <row r="1168" spans="1:11" ht="13.05" customHeight="1" thickTop="1" x14ac:dyDescent="0.45">
      <c r="A1168" s="15" t="s">
        <v>0</v>
      </c>
      <c r="B1168" s="21" t="s">
        <v>1</v>
      </c>
      <c r="C1168" s="109" t="s">
        <v>95</v>
      </c>
      <c r="D1168" s="110"/>
      <c r="E1168" s="110"/>
      <c r="F1168" s="110"/>
      <c r="G1168" s="111"/>
      <c r="H1168" s="109" t="s">
        <v>34</v>
      </c>
      <c r="I1168" s="110"/>
      <c r="J1168" s="111"/>
      <c r="K1168" s="76" t="s">
        <v>39</v>
      </c>
    </row>
    <row r="1169" spans="1:11" ht="13.05" customHeight="1" x14ac:dyDescent="0.45">
      <c r="A1169" s="79">
        <v>40</v>
      </c>
      <c r="B1169" s="81" t="s">
        <v>124</v>
      </c>
      <c r="C1169" s="149" t="s">
        <v>96</v>
      </c>
      <c r="D1169" s="128"/>
      <c r="E1169" s="150" t="s">
        <v>28</v>
      </c>
      <c r="F1169" s="128"/>
      <c r="G1169" s="84" t="s">
        <v>29</v>
      </c>
      <c r="H1169" s="22" t="s">
        <v>36</v>
      </c>
      <c r="I1169" s="86" t="s">
        <v>38</v>
      </c>
      <c r="J1169" s="84" t="s">
        <v>35</v>
      </c>
      <c r="K1169" s="77"/>
    </row>
    <row r="1170" spans="1:11" ht="13.05" customHeight="1" thickBot="1" x14ac:dyDescent="0.5">
      <c r="A1170" s="80"/>
      <c r="B1170" s="82"/>
      <c r="C1170" s="129"/>
      <c r="D1170" s="130"/>
      <c r="E1170" s="132"/>
      <c r="F1170" s="130"/>
      <c r="G1170" s="85"/>
      <c r="H1170" s="36" t="s">
        <v>37</v>
      </c>
      <c r="I1170" s="87"/>
      <c r="J1170" s="88"/>
      <c r="K1170" s="78"/>
    </row>
    <row r="1171" spans="1:11" ht="13.05" customHeight="1" thickTop="1" x14ac:dyDescent="0.45">
      <c r="A1171" s="135" t="s">
        <v>103</v>
      </c>
      <c r="B1171" s="136"/>
      <c r="C1171" s="115">
        <v>1</v>
      </c>
      <c r="D1171" s="116"/>
      <c r="E1171" s="117">
        <f>$E$863</f>
        <v>0</v>
      </c>
      <c r="F1171" s="118"/>
      <c r="G1171" s="34">
        <f>INT(C1171*E1171)*12</f>
        <v>0</v>
      </c>
      <c r="H1171" s="91"/>
      <c r="I1171" s="92"/>
      <c r="J1171" s="93"/>
      <c r="K1171" s="35">
        <f>G1171</f>
        <v>0</v>
      </c>
    </row>
    <row r="1172" spans="1:11" ht="13.05" customHeight="1" x14ac:dyDescent="0.45">
      <c r="A1172" s="137" t="s">
        <v>97</v>
      </c>
      <c r="B1172" s="138"/>
      <c r="C1172" s="96"/>
      <c r="D1172" s="97"/>
      <c r="E1172" s="97"/>
      <c r="F1172" s="97"/>
      <c r="G1172" s="98"/>
      <c r="H1172" s="28">
        <v>1014</v>
      </c>
      <c r="I1172" s="11">
        <f>$E$864</f>
        <v>0</v>
      </c>
      <c r="J1172" s="16">
        <f>INT(H1172*I1172)</f>
        <v>0</v>
      </c>
      <c r="K1172" s="24">
        <f>J1172</f>
        <v>0</v>
      </c>
    </row>
    <row r="1173" spans="1:11" ht="13.05" customHeight="1" x14ac:dyDescent="0.45">
      <c r="A1173" s="137" t="s">
        <v>98</v>
      </c>
      <c r="B1173" s="138"/>
      <c r="C1173" s="96"/>
      <c r="D1173" s="97"/>
      <c r="E1173" s="97"/>
      <c r="F1173" s="97"/>
      <c r="G1173" s="98"/>
      <c r="H1173" s="28">
        <v>0</v>
      </c>
      <c r="I1173" s="11">
        <f>$E$865</f>
        <v>0</v>
      </c>
      <c r="J1173" s="16">
        <f t="shared" ref="J1173:J1174" si="249">INT(H1173*I1173)</f>
        <v>0</v>
      </c>
      <c r="K1173" s="24">
        <f t="shared" ref="K1173:K1174" si="250">J1173</f>
        <v>0</v>
      </c>
    </row>
    <row r="1174" spans="1:11" ht="13.05" customHeight="1" thickBot="1" x14ac:dyDescent="0.5">
      <c r="A1174" s="139" t="s">
        <v>99</v>
      </c>
      <c r="B1174" s="140"/>
      <c r="C1174" s="99"/>
      <c r="D1174" s="100"/>
      <c r="E1174" s="100"/>
      <c r="F1174" s="100"/>
      <c r="G1174" s="101"/>
      <c r="H1174" s="29">
        <v>0</v>
      </c>
      <c r="I1174" s="13">
        <f>$E$866</f>
        <v>0</v>
      </c>
      <c r="J1174" s="17">
        <f t="shared" si="249"/>
        <v>0</v>
      </c>
      <c r="K1174" s="25">
        <f t="shared" si="250"/>
        <v>0</v>
      </c>
    </row>
    <row r="1175" spans="1:11" ht="13.05" customHeight="1" thickTop="1" x14ac:dyDescent="0.45">
      <c r="A1175" s="141" t="s">
        <v>145</v>
      </c>
      <c r="B1175" s="142"/>
      <c r="C1175" s="119">
        <f>C1171</f>
        <v>1</v>
      </c>
      <c r="D1175" s="120"/>
      <c r="E1175" s="121">
        <f>$E$863</f>
        <v>0</v>
      </c>
      <c r="F1175" s="122"/>
      <c r="G1175" s="18">
        <f>INT(C1175*E1175)*12</f>
        <v>0</v>
      </c>
      <c r="H1175" s="123"/>
      <c r="I1175" s="124"/>
      <c r="J1175" s="125"/>
      <c r="K1175" s="26">
        <f>G1175</f>
        <v>0</v>
      </c>
    </row>
    <row r="1176" spans="1:11" ht="13.05" customHeight="1" x14ac:dyDescent="0.45">
      <c r="A1176" s="137" t="s">
        <v>100</v>
      </c>
      <c r="B1176" s="143"/>
      <c r="C1176" s="96"/>
      <c r="D1176" s="97"/>
      <c r="E1176" s="97"/>
      <c r="F1176" s="97"/>
      <c r="G1176" s="98"/>
      <c r="H1176" s="28">
        <v>1014</v>
      </c>
      <c r="I1176" s="11">
        <f>$E$864</f>
        <v>0</v>
      </c>
      <c r="J1176" s="16">
        <f>INT(H1176*I1176)</f>
        <v>0</v>
      </c>
      <c r="K1176" s="24">
        <f>J1176</f>
        <v>0</v>
      </c>
    </row>
    <row r="1177" spans="1:11" ht="13.05" customHeight="1" x14ac:dyDescent="0.45">
      <c r="A1177" s="137" t="s">
        <v>101</v>
      </c>
      <c r="B1177" s="143"/>
      <c r="C1177" s="96"/>
      <c r="D1177" s="97"/>
      <c r="E1177" s="97"/>
      <c r="F1177" s="97"/>
      <c r="G1177" s="98"/>
      <c r="H1177" s="28">
        <v>0</v>
      </c>
      <c r="I1177" s="11">
        <f>$E$865</f>
        <v>0</v>
      </c>
      <c r="J1177" s="16">
        <f t="shared" ref="J1177:J1178" si="251">INT(H1177*I1177)</f>
        <v>0</v>
      </c>
      <c r="K1177" s="24">
        <f t="shared" ref="K1177:K1178" si="252">J1177</f>
        <v>0</v>
      </c>
    </row>
    <row r="1178" spans="1:11" ht="13.05" customHeight="1" thickBot="1" x14ac:dyDescent="0.5">
      <c r="A1178" s="144" t="s">
        <v>102</v>
      </c>
      <c r="B1178" s="145"/>
      <c r="C1178" s="112"/>
      <c r="D1178" s="113"/>
      <c r="E1178" s="113"/>
      <c r="F1178" s="113"/>
      <c r="G1178" s="114"/>
      <c r="H1178" s="30">
        <v>0</v>
      </c>
      <c r="I1178" s="19">
        <f>$E$866</f>
        <v>0</v>
      </c>
      <c r="J1178" s="20">
        <f t="shared" si="251"/>
        <v>0</v>
      </c>
      <c r="K1178" s="27">
        <f t="shared" si="252"/>
        <v>0</v>
      </c>
    </row>
    <row r="1179" spans="1:11" ht="13.05" customHeight="1" thickTop="1" thickBot="1" x14ac:dyDescent="0.5">
      <c r="J1179" s="12" t="s">
        <v>50</v>
      </c>
      <c r="K1179" s="38">
        <f>SUM(K1171:K1178)</f>
        <v>0</v>
      </c>
    </row>
    <row r="1180" spans="1:11" ht="13.05" customHeight="1" thickTop="1" thickBot="1" x14ac:dyDescent="0.5">
      <c r="J1180" s="12" t="s">
        <v>51</v>
      </c>
      <c r="K1180" s="38">
        <f>K1179-K1181</f>
        <v>0</v>
      </c>
    </row>
    <row r="1181" spans="1:11" ht="13.05" customHeight="1" thickTop="1" thickBot="1" x14ac:dyDescent="0.5">
      <c r="J1181" s="12" t="s">
        <v>34</v>
      </c>
      <c r="K1181" s="38">
        <f>ROUNDUP(K1179/1.1,0)</f>
        <v>0</v>
      </c>
    </row>
    <row r="1182" spans="1:11" ht="13.05" customHeight="1" thickTop="1" thickBot="1" x14ac:dyDescent="0.5"/>
    <row r="1183" spans="1:11" ht="13.05" customHeight="1" thickTop="1" x14ac:dyDescent="0.45">
      <c r="A1183" s="15" t="s">
        <v>0</v>
      </c>
      <c r="B1183" s="21" t="s">
        <v>1</v>
      </c>
      <c r="C1183" s="109" t="s">
        <v>95</v>
      </c>
      <c r="D1183" s="110"/>
      <c r="E1183" s="110"/>
      <c r="F1183" s="110"/>
      <c r="G1183" s="111"/>
      <c r="H1183" s="109" t="s">
        <v>34</v>
      </c>
      <c r="I1183" s="110"/>
      <c r="J1183" s="111"/>
      <c r="K1183" s="76" t="s">
        <v>39</v>
      </c>
    </row>
    <row r="1184" spans="1:11" ht="13.05" customHeight="1" x14ac:dyDescent="0.45">
      <c r="A1184" s="79">
        <v>41</v>
      </c>
      <c r="B1184" s="81" t="s">
        <v>125</v>
      </c>
      <c r="C1184" s="149" t="s">
        <v>96</v>
      </c>
      <c r="D1184" s="128"/>
      <c r="E1184" s="150" t="s">
        <v>28</v>
      </c>
      <c r="F1184" s="128"/>
      <c r="G1184" s="84" t="s">
        <v>29</v>
      </c>
      <c r="H1184" s="22" t="s">
        <v>36</v>
      </c>
      <c r="I1184" s="86" t="s">
        <v>38</v>
      </c>
      <c r="J1184" s="84" t="s">
        <v>35</v>
      </c>
      <c r="K1184" s="77"/>
    </row>
    <row r="1185" spans="1:11" ht="13.05" customHeight="1" thickBot="1" x14ac:dyDescent="0.5">
      <c r="A1185" s="80"/>
      <c r="B1185" s="82"/>
      <c r="C1185" s="129"/>
      <c r="D1185" s="130"/>
      <c r="E1185" s="132"/>
      <c r="F1185" s="130"/>
      <c r="G1185" s="85"/>
      <c r="H1185" s="36" t="s">
        <v>37</v>
      </c>
      <c r="I1185" s="87"/>
      <c r="J1185" s="88"/>
      <c r="K1185" s="78"/>
    </row>
    <row r="1186" spans="1:11" ht="13.05" customHeight="1" thickTop="1" x14ac:dyDescent="0.45">
      <c r="A1186" s="135" t="s">
        <v>103</v>
      </c>
      <c r="B1186" s="136"/>
      <c r="C1186" s="115">
        <v>1</v>
      </c>
      <c r="D1186" s="116"/>
      <c r="E1186" s="117">
        <f>$E$863</f>
        <v>0</v>
      </c>
      <c r="F1186" s="118"/>
      <c r="G1186" s="34">
        <f>INT(C1186*E1186)*12</f>
        <v>0</v>
      </c>
      <c r="H1186" s="91"/>
      <c r="I1186" s="92"/>
      <c r="J1186" s="93"/>
      <c r="K1186" s="35">
        <f>G1186</f>
        <v>0</v>
      </c>
    </row>
    <row r="1187" spans="1:11" ht="13.05" customHeight="1" x14ac:dyDescent="0.45">
      <c r="A1187" s="137" t="s">
        <v>97</v>
      </c>
      <c r="B1187" s="138"/>
      <c r="C1187" s="96"/>
      <c r="D1187" s="97"/>
      <c r="E1187" s="97"/>
      <c r="F1187" s="97"/>
      <c r="G1187" s="98"/>
      <c r="H1187" s="28">
        <v>79</v>
      </c>
      <c r="I1187" s="11">
        <f>$E$864</f>
        <v>0</v>
      </c>
      <c r="J1187" s="16">
        <f>INT(H1187*I1187)</f>
        <v>0</v>
      </c>
      <c r="K1187" s="24">
        <f>J1187</f>
        <v>0</v>
      </c>
    </row>
    <row r="1188" spans="1:11" ht="13.05" customHeight="1" x14ac:dyDescent="0.45">
      <c r="A1188" s="137" t="s">
        <v>98</v>
      </c>
      <c r="B1188" s="138"/>
      <c r="C1188" s="96"/>
      <c r="D1188" s="97"/>
      <c r="E1188" s="97"/>
      <c r="F1188" s="97"/>
      <c r="G1188" s="98"/>
      <c r="H1188" s="28">
        <v>0</v>
      </c>
      <c r="I1188" s="11">
        <f>$E$865</f>
        <v>0</v>
      </c>
      <c r="J1188" s="16">
        <f t="shared" ref="J1188:J1189" si="253">INT(H1188*I1188)</f>
        <v>0</v>
      </c>
      <c r="K1188" s="24">
        <f t="shared" ref="K1188:K1189" si="254">J1188</f>
        <v>0</v>
      </c>
    </row>
    <row r="1189" spans="1:11" ht="13.05" customHeight="1" thickBot="1" x14ac:dyDescent="0.5">
      <c r="A1189" s="139" t="s">
        <v>99</v>
      </c>
      <c r="B1189" s="140"/>
      <c r="C1189" s="99"/>
      <c r="D1189" s="100"/>
      <c r="E1189" s="100"/>
      <c r="F1189" s="100"/>
      <c r="G1189" s="101"/>
      <c r="H1189" s="29">
        <v>0</v>
      </c>
      <c r="I1189" s="13">
        <f>$E$866</f>
        <v>0</v>
      </c>
      <c r="J1189" s="17">
        <f t="shared" si="253"/>
        <v>0</v>
      </c>
      <c r="K1189" s="25">
        <f t="shared" si="254"/>
        <v>0</v>
      </c>
    </row>
    <row r="1190" spans="1:11" ht="13.05" customHeight="1" thickTop="1" x14ac:dyDescent="0.45">
      <c r="A1190" s="141" t="s">
        <v>145</v>
      </c>
      <c r="B1190" s="142"/>
      <c r="C1190" s="119">
        <f>C1186</f>
        <v>1</v>
      </c>
      <c r="D1190" s="120"/>
      <c r="E1190" s="121">
        <f>$E$863</f>
        <v>0</v>
      </c>
      <c r="F1190" s="122"/>
      <c r="G1190" s="18">
        <f>INT(C1190*E1190)*12</f>
        <v>0</v>
      </c>
      <c r="H1190" s="123"/>
      <c r="I1190" s="124"/>
      <c r="J1190" s="125"/>
      <c r="K1190" s="26">
        <f>G1190</f>
        <v>0</v>
      </c>
    </row>
    <row r="1191" spans="1:11" ht="13.05" customHeight="1" x14ac:dyDescent="0.45">
      <c r="A1191" s="137" t="s">
        <v>100</v>
      </c>
      <c r="B1191" s="143"/>
      <c r="C1191" s="96"/>
      <c r="D1191" s="97"/>
      <c r="E1191" s="97"/>
      <c r="F1191" s="97"/>
      <c r="G1191" s="98"/>
      <c r="H1191" s="28">
        <v>79</v>
      </c>
      <c r="I1191" s="11">
        <f>$E$864</f>
        <v>0</v>
      </c>
      <c r="J1191" s="16">
        <f>INT(H1191*I1191)</f>
        <v>0</v>
      </c>
      <c r="K1191" s="24">
        <f>J1191</f>
        <v>0</v>
      </c>
    </row>
    <row r="1192" spans="1:11" ht="13.05" customHeight="1" x14ac:dyDescent="0.45">
      <c r="A1192" s="137" t="s">
        <v>101</v>
      </c>
      <c r="B1192" s="143"/>
      <c r="C1192" s="96"/>
      <c r="D1192" s="97"/>
      <c r="E1192" s="97"/>
      <c r="F1192" s="97"/>
      <c r="G1192" s="98"/>
      <c r="H1192" s="28">
        <v>0</v>
      </c>
      <c r="I1192" s="11">
        <f>$E$865</f>
        <v>0</v>
      </c>
      <c r="J1192" s="16">
        <f t="shared" ref="J1192:J1193" si="255">INT(H1192*I1192)</f>
        <v>0</v>
      </c>
      <c r="K1192" s="24">
        <f t="shared" ref="K1192:K1193" si="256">J1192</f>
        <v>0</v>
      </c>
    </row>
    <row r="1193" spans="1:11" ht="13.05" customHeight="1" thickBot="1" x14ac:dyDescent="0.5">
      <c r="A1193" s="144" t="s">
        <v>102</v>
      </c>
      <c r="B1193" s="145"/>
      <c r="C1193" s="112"/>
      <c r="D1193" s="113"/>
      <c r="E1193" s="113"/>
      <c r="F1193" s="113"/>
      <c r="G1193" s="114"/>
      <c r="H1193" s="30">
        <v>0</v>
      </c>
      <c r="I1193" s="19">
        <f>$E$866</f>
        <v>0</v>
      </c>
      <c r="J1193" s="20">
        <f t="shared" si="255"/>
        <v>0</v>
      </c>
      <c r="K1193" s="27">
        <f t="shared" si="256"/>
        <v>0</v>
      </c>
    </row>
    <row r="1194" spans="1:11" ht="13.05" customHeight="1" thickTop="1" thickBot="1" x14ac:dyDescent="0.5">
      <c r="J1194" s="12" t="s">
        <v>50</v>
      </c>
      <c r="K1194" s="38">
        <f>SUM(K1186:K1193)</f>
        <v>0</v>
      </c>
    </row>
    <row r="1195" spans="1:11" ht="13.05" customHeight="1" thickTop="1" thickBot="1" x14ac:dyDescent="0.5">
      <c r="J1195" s="12" t="s">
        <v>51</v>
      </c>
      <c r="K1195" s="38">
        <f>K1194-K1196</f>
        <v>0</v>
      </c>
    </row>
    <row r="1196" spans="1:11" ht="13.05" customHeight="1" thickTop="1" thickBot="1" x14ac:dyDescent="0.5">
      <c r="J1196" s="12" t="s">
        <v>34</v>
      </c>
      <c r="K1196" s="38">
        <f>ROUNDUP(K1194/1.1,0)</f>
        <v>0</v>
      </c>
    </row>
    <row r="1197" spans="1:11" ht="13.05" customHeight="1" thickTop="1" thickBot="1" x14ac:dyDescent="0.5"/>
    <row r="1198" spans="1:11" ht="13.05" customHeight="1" thickTop="1" x14ac:dyDescent="0.45">
      <c r="A1198" s="15" t="s">
        <v>0</v>
      </c>
      <c r="B1198" s="21" t="s">
        <v>1</v>
      </c>
      <c r="C1198" s="109" t="s">
        <v>95</v>
      </c>
      <c r="D1198" s="110"/>
      <c r="E1198" s="110"/>
      <c r="F1198" s="110"/>
      <c r="G1198" s="111"/>
      <c r="H1198" s="109" t="s">
        <v>34</v>
      </c>
      <c r="I1198" s="110"/>
      <c r="J1198" s="111"/>
      <c r="K1198" s="76" t="s">
        <v>39</v>
      </c>
    </row>
    <row r="1199" spans="1:11" ht="13.05" customHeight="1" x14ac:dyDescent="0.45">
      <c r="A1199" s="79">
        <v>42</v>
      </c>
      <c r="B1199" s="81" t="s">
        <v>126</v>
      </c>
      <c r="C1199" s="149" t="s">
        <v>96</v>
      </c>
      <c r="D1199" s="128"/>
      <c r="E1199" s="150" t="s">
        <v>28</v>
      </c>
      <c r="F1199" s="128"/>
      <c r="G1199" s="84" t="s">
        <v>29</v>
      </c>
      <c r="H1199" s="22" t="s">
        <v>36</v>
      </c>
      <c r="I1199" s="86" t="s">
        <v>38</v>
      </c>
      <c r="J1199" s="84" t="s">
        <v>35</v>
      </c>
      <c r="K1199" s="77"/>
    </row>
    <row r="1200" spans="1:11" ht="13.05" customHeight="1" thickBot="1" x14ac:dyDescent="0.5">
      <c r="A1200" s="80"/>
      <c r="B1200" s="82"/>
      <c r="C1200" s="129"/>
      <c r="D1200" s="130"/>
      <c r="E1200" s="132"/>
      <c r="F1200" s="130"/>
      <c r="G1200" s="85"/>
      <c r="H1200" s="36" t="s">
        <v>37</v>
      </c>
      <c r="I1200" s="87"/>
      <c r="J1200" s="88"/>
      <c r="K1200" s="78"/>
    </row>
    <row r="1201" spans="1:11" ht="13.05" customHeight="1" thickTop="1" x14ac:dyDescent="0.45">
      <c r="A1201" s="135" t="s">
        <v>103</v>
      </c>
      <c r="B1201" s="136"/>
      <c r="C1201" s="115">
        <v>1</v>
      </c>
      <c r="D1201" s="116"/>
      <c r="E1201" s="117">
        <f>$E$863</f>
        <v>0</v>
      </c>
      <c r="F1201" s="118"/>
      <c r="G1201" s="34">
        <f>INT(C1201*E1201)*12</f>
        <v>0</v>
      </c>
      <c r="H1201" s="91"/>
      <c r="I1201" s="92"/>
      <c r="J1201" s="93"/>
      <c r="K1201" s="35">
        <f>G1201</f>
        <v>0</v>
      </c>
    </row>
    <row r="1202" spans="1:11" ht="13.05" customHeight="1" x14ac:dyDescent="0.45">
      <c r="A1202" s="137" t="s">
        <v>97</v>
      </c>
      <c r="B1202" s="138"/>
      <c r="C1202" s="96"/>
      <c r="D1202" s="97"/>
      <c r="E1202" s="97"/>
      <c r="F1202" s="97"/>
      <c r="G1202" s="98"/>
      <c r="H1202" s="28">
        <v>0</v>
      </c>
      <c r="I1202" s="11">
        <f>$E$864</f>
        <v>0</v>
      </c>
      <c r="J1202" s="16">
        <f>INT(H1202*I1202)</f>
        <v>0</v>
      </c>
      <c r="K1202" s="24">
        <f>J1202</f>
        <v>0</v>
      </c>
    </row>
    <row r="1203" spans="1:11" ht="13.05" customHeight="1" x14ac:dyDescent="0.45">
      <c r="A1203" s="137" t="s">
        <v>98</v>
      </c>
      <c r="B1203" s="138"/>
      <c r="C1203" s="96"/>
      <c r="D1203" s="97"/>
      <c r="E1203" s="97"/>
      <c r="F1203" s="97"/>
      <c r="G1203" s="98"/>
      <c r="H1203" s="28">
        <v>0</v>
      </c>
      <c r="I1203" s="11">
        <f>$E$865</f>
        <v>0</v>
      </c>
      <c r="J1203" s="16">
        <f t="shared" ref="J1203:J1204" si="257">INT(H1203*I1203)</f>
        <v>0</v>
      </c>
      <c r="K1203" s="24">
        <f t="shared" ref="K1203:K1204" si="258">J1203</f>
        <v>0</v>
      </c>
    </row>
    <row r="1204" spans="1:11" ht="13.05" customHeight="1" thickBot="1" x14ac:dyDescent="0.5">
      <c r="A1204" s="139" t="s">
        <v>99</v>
      </c>
      <c r="B1204" s="140"/>
      <c r="C1204" s="99"/>
      <c r="D1204" s="100"/>
      <c r="E1204" s="100"/>
      <c r="F1204" s="100"/>
      <c r="G1204" s="101"/>
      <c r="H1204" s="29">
        <v>0</v>
      </c>
      <c r="I1204" s="13">
        <f>$E$866</f>
        <v>0</v>
      </c>
      <c r="J1204" s="17">
        <f t="shared" si="257"/>
        <v>0</v>
      </c>
      <c r="K1204" s="25">
        <f t="shared" si="258"/>
        <v>0</v>
      </c>
    </row>
    <row r="1205" spans="1:11" ht="13.05" customHeight="1" thickTop="1" x14ac:dyDescent="0.45">
      <c r="A1205" s="141" t="s">
        <v>145</v>
      </c>
      <c r="B1205" s="142"/>
      <c r="C1205" s="119">
        <f>C1201</f>
        <v>1</v>
      </c>
      <c r="D1205" s="120"/>
      <c r="E1205" s="121">
        <f>$E$863</f>
        <v>0</v>
      </c>
      <c r="F1205" s="122"/>
      <c r="G1205" s="18">
        <f>INT(C1205*E1205)*12</f>
        <v>0</v>
      </c>
      <c r="H1205" s="123"/>
      <c r="I1205" s="124"/>
      <c r="J1205" s="125"/>
      <c r="K1205" s="26">
        <f>G1205</f>
        <v>0</v>
      </c>
    </row>
    <row r="1206" spans="1:11" ht="13.05" customHeight="1" x14ac:dyDescent="0.45">
      <c r="A1206" s="137" t="s">
        <v>100</v>
      </c>
      <c r="B1206" s="143"/>
      <c r="C1206" s="96"/>
      <c r="D1206" s="97"/>
      <c r="E1206" s="97"/>
      <c r="F1206" s="97"/>
      <c r="G1206" s="98"/>
      <c r="H1206" s="28">
        <v>0</v>
      </c>
      <c r="I1206" s="11">
        <f>$E$864</f>
        <v>0</v>
      </c>
      <c r="J1206" s="16">
        <f>INT(H1206*I1206)</f>
        <v>0</v>
      </c>
      <c r="K1206" s="24">
        <f>J1206</f>
        <v>0</v>
      </c>
    </row>
    <row r="1207" spans="1:11" ht="13.05" customHeight="1" x14ac:dyDescent="0.45">
      <c r="A1207" s="137" t="s">
        <v>101</v>
      </c>
      <c r="B1207" s="143"/>
      <c r="C1207" s="96"/>
      <c r="D1207" s="97"/>
      <c r="E1207" s="97"/>
      <c r="F1207" s="97"/>
      <c r="G1207" s="98"/>
      <c r="H1207" s="28">
        <v>0</v>
      </c>
      <c r="I1207" s="11">
        <f>$E$865</f>
        <v>0</v>
      </c>
      <c r="J1207" s="16">
        <f t="shared" ref="J1207:J1208" si="259">INT(H1207*I1207)</f>
        <v>0</v>
      </c>
      <c r="K1207" s="24">
        <f t="shared" ref="K1207:K1208" si="260">J1207</f>
        <v>0</v>
      </c>
    </row>
    <row r="1208" spans="1:11" ht="13.05" customHeight="1" thickBot="1" x14ac:dyDescent="0.5">
      <c r="A1208" s="144" t="s">
        <v>102</v>
      </c>
      <c r="B1208" s="145"/>
      <c r="C1208" s="112"/>
      <c r="D1208" s="113"/>
      <c r="E1208" s="113"/>
      <c r="F1208" s="113"/>
      <c r="G1208" s="114"/>
      <c r="H1208" s="30">
        <v>0</v>
      </c>
      <c r="I1208" s="19">
        <f>$E$866</f>
        <v>0</v>
      </c>
      <c r="J1208" s="20">
        <f t="shared" si="259"/>
        <v>0</v>
      </c>
      <c r="K1208" s="27">
        <f t="shared" si="260"/>
        <v>0</v>
      </c>
    </row>
    <row r="1209" spans="1:11" ht="13.05" customHeight="1" thickTop="1" thickBot="1" x14ac:dyDescent="0.5">
      <c r="J1209" s="12" t="s">
        <v>50</v>
      </c>
      <c r="K1209" s="38">
        <f>SUM(K1201:K1208)</f>
        <v>0</v>
      </c>
    </row>
    <row r="1210" spans="1:11" ht="13.05" customHeight="1" thickTop="1" thickBot="1" x14ac:dyDescent="0.5">
      <c r="J1210" s="12" t="s">
        <v>51</v>
      </c>
      <c r="K1210" s="38">
        <f>K1209-K1211</f>
        <v>0</v>
      </c>
    </row>
    <row r="1211" spans="1:11" ht="13.05" customHeight="1" thickTop="1" thickBot="1" x14ac:dyDescent="0.5">
      <c r="J1211" s="12" t="s">
        <v>34</v>
      </c>
      <c r="K1211" s="38">
        <f>ROUNDUP(K1209/1.1,0)</f>
        <v>0</v>
      </c>
    </row>
    <row r="1212" spans="1:11" ht="13.05" customHeight="1" thickTop="1" thickBot="1" x14ac:dyDescent="0.5"/>
    <row r="1213" spans="1:11" ht="13.05" customHeight="1" thickTop="1" x14ac:dyDescent="0.45">
      <c r="A1213" s="15" t="s">
        <v>0</v>
      </c>
      <c r="B1213" s="21" t="s">
        <v>1</v>
      </c>
      <c r="C1213" s="109" t="s">
        <v>95</v>
      </c>
      <c r="D1213" s="110"/>
      <c r="E1213" s="110"/>
      <c r="F1213" s="110"/>
      <c r="G1213" s="111"/>
      <c r="H1213" s="109" t="s">
        <v>34</v>
      </c>
      <c r="I1213" s="110"/>
      <c r="J1213" s="111"/>
      <c r="K1213" s="76" t="s">
        <v>39</v>
      </c>
    </row>
    <row r="1214" spans="1:11" ht="13.05" customHeight="1" x14ac:dyDescent="0.45">
      <c r="A1214" s="79">
        <v>43</v>
      </c>
      <c r="B1214" s="81" t="s">
        <v>127</v>
      </c>
      <c r="C1214" s="149" t="s">
        <v>96</v>
      </c>
      <c r="D1214" s="128"/>
      <c r="E1214" s="150" t="s">
        <v>28</v>
      </c>
      <c r="F1214" s="128"/>
      <c r="G1214" s="84" t="s">
        <v>29</v>
      </c>
      <c r="H1214" s="22" t="s">
        <v>36</v>
      </c>
      <c r="I1214" s="86" t="s">
        <v>38</v>
      </c>
      <c r="J1214" s="84" t="s">
        <v>35</v>
      </c>
      <c r="K1214" s="77"/>
    </row>
    <row r="1215" spans="1:11" ht="13.05" customHeight="1" thickBot="1" x14ac:dyDescent="0.5">
      <c r="A1215" s="80"/>
      <c r="B1215" s="82"/>
      <c r="C1215" s="129"/>
      <c r="D1215" s="130"/>
      <c r="E1215" s="132"/>
      <c r="F1215" s="130"/>
      <c r="G1215" s="85"/>
      <c r="H1215" s="36" t="s">
        <v>37</v>
      </c>
      <c r="I1215" s="87"/>
      <c r="J1215" s="88"/>
      <c r="K1215" s="78"/>
    </row>
    <row r="1216" spans="1:11" ht="13.05" customHeight="1" thickTop="1" x14ac:dyDescent="0.45">
      <c r="A1216" s="135" t="s">
        <v>103</v>
      </c>
      <c r="B1216" s="136"/>
      <c r="C1216" s="115">
        <v>1</v>
      </c>
      <c r="D1216" s="116"/>
      <c r="E1216" s="117">
        <f>$E$863</f>
        <v>0</v>
      </c>
      <c r="F1216" s="118"/>
      <c r="G1216" s="34">
        <f>INT(C1216*E1216)*12</f>
        <v>0</v>
      </c>
      <c r="H1216" s="91"/>
      <c r="I1216" s="92"/>
      <c r="J1216" s="93"/>
      <c r="K1216" s="35">
        <f>G1216</f>
        <v>0</v>
      </c>
    </row>
    <row r="1217" spans="1:11" ht="13.05" customHeight="1" x14ac:dyDescent="0.45">
      <c r="A1217" s="137" t="s">
        <v>97</v>
      </c>
      <c r="B1217" s="138"/>
      <c r="C1217" s="96"/>
      <c r="D1217" s="97"/>
      <c r="E1217" s="97"/>
      <c r="F1217" s="97"/>
      <c r="G1217" s="98"/>
      <c r="H1217" s="28">
        <v>0</v>
      </c>
      <c r="I1217" s="11">
        <f>$E$864</f>
        <v>0</v>
      </c>
      <c r="J1217" s="16">
        <f>INT(H1217*I1217)</f>
        <v>0</v>
      </c>
      <c r="K1217" s="24">
        <f>J1217</f>
        <v>0</v>
      </c>
    </row>
    <row r="1218" spans="1:11" ht="13.05" customHeight="1" x14ac:dyDescent="0.45">
      <c r="A1218" s="137" t="s">
        <v>98</v>
      </c>
      <c r="B1218" s="138"/>
      <c r="C1218" s="96"/>
      <c r="D1218" s="97"/>
      <c r="E1218" s="97"/>
      <c r="F1218" s="97"/>
      <c r="G1218" s="98"/>
      <c r="H1218" s="28">
        <v>0</v>
      </c>
      <c r="I1218" s="11">
        <f>$E$865</f>
        <v>0</v>
      </c>
      <c r="J1218" s="16">
        <f t="shared" ref="J1218:J1219" si="261">INT(H1218*I1218)</f>
        <v>0</v>
      </c>
      <c r="K1218" s="24">
        <f t="shared" ref="K1218:K1219" si="262">J1218</f>
        <v>0</v>
      </c>
    </row>
    <row r="1219" spans="1:11" ht="13.05" customHeight="1" thickBot="1" x14ac:dyDescent="0.5">
      <c r="A1219" s="139" t="s">
        <v>99</v>
      </c>
      <c r="B1219" s="140"/>
      <c r="C1219" s="99"/>
      <c r="D1219" s="100"/>
      <c r="E1219" s="100"/>
      <c r="F1219" s="100"/>
      <c r="G1219" s="101"/>
      <c r="H1219" s="29">
        <v>0</v>
      </c>
      <c r="I1219" s="13">
        <f>$E$866</f>
        <v>0</v>
      </c>
      <c r="J1219" s="17">
        <f t="shared" si="261"/>
        <v>0</v>
      </c>
      <c r="K1219" s="25">
        <f t="shared" si="262"/>
        <v>0</v>
      </c>
    </row>
    <row r="1220" spans="1:11" ht="13.05" customHeight="1" thickTop="1" x14ac:dyDescent="0.45">
      <c r="A1220" s="141" t="s">
        <v>145</v>
      </c>
      <c r="B1220" s="142"/>
      <c r="C1220" s="119">
        <f>C1216</f>
        <v>1</v>
      </c>
      <c r="D1220" s="120"/>
      <c r="E1220" s="121">
        <f>$E$863</f>
        <v>0</v>
      </c>
      <c r="F1220" s="122"/>
      <c r="G1220" s="18">
        <f>INT(C1220*E1220)*12</f>
        <v>0</v>
      </c>
      <c r="H1220" s="123"/>
      <c r="I1220" s="124"/>
      <c r="J1220" s="125"/>
      <c r="K1220" s="26">
        <f>G1220</f>
        <v>0</v>
      </c>
    </row>
    <row r="1221" spans="1:11" ht="13.05" customHeight="1" x14ac:dyDescent="0.45">
      <c r="A1221" s="137" t="s">
        <v>100</v>
      </c>
      <c r="B1221" s="143"/>
      <c r="C1221" s="96"/>
      <c r="D1221" s="97"/>
      <c r="E1221" s="97"/>
      <c r="F1221" s="97"/>
      <c r="G1221" s="98"/>
      <c r="H1221" s="28">
        <v>0</v>
      </c>
      <c r="I1221" s="11">
        <f>$E$864</f>
        <v>0</v>
      </c>
      <c r="J1221" s="16">
        <f>INT(H1221*I1221)</f>
        <v>0</v>
      </c>
      <c r="K1221" s="24">
        <f>J1221</f>
        <v>0</v>
      </c>
    </row>
    <row r="1222" spans="1:11" ht="13.05" customHeight="1" x14ac:dyDescent="0.45">
      <c r="A1222" s="137" t="s">
        <v>101</v>
      </c>
      <c r="B1222" s="143"/>
      <c r="C1222" s="96"/>
      <c r="D1222" s="97"/>
      <c r="E1222" s="97"/>
      <c r="F1222" s="97"/>
      <c r="G1222" s="98"/>
      <c r="H1222" s="28">
        <v>0</v>
      </c>
      <c r="I1222" s="11">
        <f>$E$865</f>
        <v>0</v>
      </c>
      <c r="J1222" s="16">
        <f t="shared" ref="J1222:J1223" si="263">INT(H1222*I1222)</f>
        <v>0</v>
      </c>
      <c r="K1222" s="24">
        <f t="shared" ref="K1222:K1223" si="264">J1222</f>
        <v>0</v>
      </c>
    </row>
    <row r="1223" spans="1:11" ht="13.05" customHeight="1" thickBot="1" x14ac:dyDescent="0.5">
      <c r="A1223" s="144" t="s">
        <v>102</v>
      </c>
      <c r="B1223" s="145"/>
      <c r="C1223" s="112"/>
      <c r="D1223" s="113"/>
      <c r="E1223" s="113"/>
      <c r="F1223" s="113"/>
      <c r="G1223" s="114"/>
      <c r="H1223" s="30">
        <v>0</v>
      </c>
      <c r="I1223" s="19">
        <f>$E$866</f>
        <v>0</v>
      </c>
      <c r="J1223" s="20">
        <f t="shared" si="263"/>
        <v>0</v>
      </c>
      <c r="K1223" s="27">
        <f t="shared" si="264"/>
        <v>0</v>
      </c>
    </row>
    <row r="1224" spans="1:11" ht="13.05" customHeight="1" thickTop="1" thickBot="1" x14ac:dyDescent="0.5">
      <c r="J1224" s="12" t="s">
        <v>50</v>
      </c>
      <c r="K1224" s="38">
        <f>SUM(K1216:K1223)</f>
        <v>0</v>
      </c>
    </row>
    <row r="1225" spans="1:11" ht="13.05" customHeight="1" thickTop="1" thickBot="1" x14ac:dyDescent="0.5">
      <c r="J1225" s="12" t="s">
        <v>51</v>
      </c>
      <c r="K1225" s="38">
        <f>K1224-K1226</f>
        <v>0</v>
      </c>
    </row>
    <row r="1226" spans="1:11" ht="13.05" customHeight="1" thickTop="1" thickBot="1" x14ac:dyDescent="0.5">
      <c r="J1226" s="12" t="s">
        <v>34</v>
      </c>
      <c r="K1226" s="38">
        <f>ROUNDUP(K1224/1.1,0)</f>
        <v>0</v>
      </c>
    </row>
    <row r="1227" spans="1:11" ht="13.05" customHeight="1" thickTop="1" thickBot="1" x14ac:dyDescent="0.5"/>
    <row r="1228" spans="1:11" ht="13.05" customHeight="1" thickTop="1" x14ac:dyDescent="0.45">
      <c r="A1228" s="15" t="s">
        <v>0</v>
      </c>
      <c r="B1228" s="21" t="s">
        <v>1</v>
      </c>
      <c r="C1228" s="109" t="s">
        <v>95</v>
      </c>
      <c r="D1228" s="110"/>
      <c r="E1228" s="110"/>
      <c r="F1228" s="110"/>
      <c r="G1228" s="111"/>
      <c r="H1228" s="109" t="s">
        <v>34</v>
      </c>
      <c r="I1228" s="110"/>
      <c r="J1228" s="111"/>
      <c r="K1228" s="76" t="s">
        <v>39</v>
      </c>
    </row>
    <row r="1229" spans="1:11" ht="13.05" customHeight="1" x14ac:dyDescent="0.45">
      <c r="A1229" s="79">
        <v>44</v>
      </c>
      <c r="B1229" s="81" t="s">
        <v>130</v>
      </c>
      <c r="C1229" s="149" t="s">
        <v>96</v>
      </c>
      <c r="D1229" s="128"/>
      <c r="E1229" s="150" t="s">
        <v>28</v>
      </c>
      <c r="F1229" s="128"/>
      <c r="G1229" s="84" t="s">
        <v>29</v>
      </c>
      <c r="H1229" s="22" t="s">
        <v>36</v>
      </c>
      <c r="I1229" s="86" t="s">
        <v>38</v>
      </c>
      <c r="J1229" s="84" t="s">
        <v>35</v>
      </c>
      <c r="K1229" s="77"/>
    </row>
    <row r="1230" spans="1:11" ht="13.05" customHeight="1" thickBot="1" x14ac:dyDescent="0.5">
      <c r="A1230" s="80"/>
      <c r="B1230" s="82"/>
      <c r="C1230" s="129"/>
      <c r="D1230" s="130"/>
      <c r="E1230" s="132"/>
      <c r="F1230" s="130"/>
      <c r="G1230" s="85"/>
      <c r="H1230" s="36" t="s">
        <v>37</v>
      </c>
      <c r="I1230" s="87"/>
      <c r="J1230" s="88"/>
      <c r="K1230" s="78"/>
    </row>
    <row r="1231" spans="1:11" ht="13.05" customHeight="1" thickTop="1" x14ac:dyDescent="0.45">
      <c r="A1231" s="135" t="s">
        <v>103</v>
      </c>
      <c r="B1231" s="136"/>
      <c r="C1231" s="115">
        <v>1</v>
      </c>
      <c r="D1231" s="116"/>
      <c r="E1231" s="117">
        <f>$E$863</f>
        <v>0</v>
      </c>
      <c r="F1231" s="118"/>
      <c r="G1231" s="34">
        <f>INT(C1231*E1231)*12</f>
        <v>0</v>
      </c>
      <c r="H1231" s="91"/>
      <c r="I1231" s="92"/>
      <c r="J1231" s="93"/>
      <c r="K1231" s="35">
        <f>G1231</f>
        <v>0</v>
      </c>
    </row>
    <row r="1232" spans="1:11" ht="13.05" customHeight="1" x14ac:dyDescent="0.45">
      <c r="A1232" s="137" t="s">
        <v>97</v>
      </c>
      <c r="B1232" s="138"/>
      <c r="C1232" s="96"/>
      <c r="D1232" s="97"/>
      <c r="E1232" s="97"/>
      <c r="F1232" s="97"/>
      <c r="G1232" s="98"/>
      <c r="H1232" s="28">
        <v>0</v>
      </c>
      <c r="I1232" s="11">
        <f>$E$864</f>
        <v>0</v>
      </c>
      <c r="J1232" s="16">
        <f>INT(H1232*I1232)</f>
        <v>0</v>
      </c>
      <c r="K1232" s="24">
        <f>J1232</f>
        <v>0</v>
      </c>
    </row>
    <row r="1233" spans="1:11" ht="13.05" customHeight="1" x14ac:dyDescent="0.45">
      <c r="A1233" s="137" t="s">
        <v>98</v>
      </c>
      <c r="B1233" s="138"/>
      <c r="C1233" s="96"/>
      <c r="D1233" s="97"/>
      <c r="E1233" s="97"/>
      <c r="F1233" s="97"/>
      <c r="G1233" s="98"/>
      <c r="H1233" s="28">
        <v>0</v>
      </c>
      <c r="I1233" s="11">
        <f>$E$865</f>
        <v>0</v>
      </c>
      <c r="J1233" s="16">
        <f t="shared" ref="J1233:J1234" si="265">INT(H1233*I1233)</f>
        <v>0</v>
      </c>
      <c r="K1233" s="24">
        <f t="shared" ref="K1233:K1234" si="266">J1233</f>
        <v>0</v>
      </c>
    </row>
    <row r="1234" spans="1:11" ht="13.05" customHeight="1" thickBot="1" x14ac:dyDescent="0.5">
      <c r="A1234" s="139" t="s">
        <v>99</v>
      </c>
      <c r="B1234" s="140"/>
      <c r="C1234" s="99"/>
      <c r="D1234" s="100"/>
      <c r="E1234" s="100"/>
      <c r="F1234" s="100"/>
      <c r="G1234" s="101"/>
      <c r="H1234" s="29">
        <v>0</v>
      </c>
      <c r="I1234" s="13">
        <f>$E$866</f>
        <v>0</v>
      </c>
      <c r="J1234" s="17">
        <f t="shared" si="265"/>
        <v>0</v>
      </c>
      <c r="K1234" s="25">
        <f t="shared" si="266"/>
        <v>0</v>
      </c>
    </row>
    <row r="1235" spans="1:11" ht="13.05" customHeight="1" thickTop="1" x14ac:dyDescent="0.45">
      <c r="A1235" s="141" t="s">
        <v>145</v>
      </c>
      <c r="B1235" s="142"/>
      <c r="C1235" s="119">
        <f>C1231</f>
        <v>1</v>
      </c>
      <c r="D1235" s="120"/>
      <c r="E1235" s="121">
        <f>$E$863</f>
        <v>0</v>
      </c>
      <c r="F1235" s="122"/>
      <c r="G1235" s="18">
        <f>INT(C1235*E1235)*12</f>
        <v>0</v>
      </c>
      <c r="H1235" s="123"/>
      <c r="I1235" s="124"/>
      <c r="J1235" s="125"/>
      <c r="K1235" s="26">
        <f>G1235</f>
        <v>0</v>
      </c>
    </row>
    <row r="1236" spans="1:11" ht="13.05" customHeight="1" x14ac:dyDescent="0.45">
      <c r="A1236" s="137" t="s">
        <v>100</v>
      </c>
      <c r="B1236" s="143"/>
      <c r="C1236" s="96"/>
      <c r="D1236" s="97"/>
      <c r="E1236" s="97"/>
      <c r="F1236" s="97"/>
      <c r="G1236" s="98"/>
      <c r="H1236" s="28">
        <v>0</v>
      </c>
      <c r="I1236" s="11">
        <f>$E$864</f>
        <v>0</v>
      </c>
      <c r="J1236" s="16">
        <f>INT(H1236*I1236)</f>
        <v>0</v>
      </c>
      <c r="K1236" s="24">
        <f>J1236</f>
        <v>0</v>
      </c>
    </row>
    <row r="1237" spans="1:11" ht="13.05" customHeight="1" x14ac:dyDescent="0.45">
      <c r="A1237" s="137" t="s">
        <v>101</v>
      </c>
      <c r="B1237" s="143"/>
      <c r="C1237" s="96"/>
      <c r="D1237" s="97"/>
      <c r="E1237" s="97"/>
      <c r="F1237" s="97"/>
      <c r="G1237" s="98"/>
      <c r="H1237" s="28">
        <v>0</v>
      </c>
      <c r="I1237" s="11">
        <f>$E$865</f>
        <v>0</v>
      </c>
      <c r="J1237" s="16">
        <f t="shared" ref="J1237:J1238" si="267">INT(H1237*I1237)</f>
        <v>0</v>
      </c>
      <c r="K1237" s="24">
        <f t="shared" ref="K1237:K1238" si="268">J1237</f>
        <v>0</v>
      </c>
    </row>
    <row r="1238" spans="1:11" ht="13.05" customHeight="1" thickBot="1" x14ac:dyDescent="0.5">
      <c r="A1238" s="144" t="s">
        <v>102</v>
      </c>
      <c r="B1238" s="145"/>
      <c r="C1238" s="112"/>
      <c r="D1238" s="113"/>
      <c r="E1238" s="113"/>
      <c r="F1238" s="113"/>
      <c r="G1238" s="114"/>
      <c r="H1238" s="30">
        <v>0</v>
      </c>
      <c r="I1238" s="19">
        <f>$E$866</f>
        <v>0</v>
      </c>
      <c r="J1238" s="20">
        <f t="shared" si="267"/>
        <v>0</v>
      </c>
      <c r="K1238" s="27">
        <f t="shared" si="268"/>
        <v>0</v>
      </c>
    </row>
    <row r="1239" spans="1:11" ht="13.05" customHeight="1" thickTop="1" thickBot="1" x14ac:dyDescent="0.5">
      <c r="J1239" s="12" t="s">
        <v>50</v>
      </c>
      <c r="K1239" s="38">
        <f>SUM(K1231:K1238)</f>
        <v>0</v>
      </c>
    </row>
    <row r="1240" spans="1:11" ht="13.05" customHeight="1" thickTop="1" thickBot="1" x14ac:dyDescent="0.5">
      <c r="J1240" s="12" t="s">
        <v>51</v>
      </c>
      <c r="K1240" s="38">
        <f>K1239-K1241</f>
        <v>0</v>
      </c>
    </row>
    <row r="1241" spans="1:11" ht="13.05" customHeight="1" thickTop="1" thickBot="1" x14ac:dyDescent="0.5">
      <c r="J1241" s="12" t="s">
        <v>34</v>
      </c>
      <c r="K1241" s="38">
        <f>ROUNDUP(K1239/1.1,0)</f>
        <v>0</v>
      </c>
    </row>
    <row r="1242" spans="1:11" ht="13.05" customHeight="1" thickTop="1" thickBot="1" x14ac:dyDescent="0.5"/>
    <row r="1243" spans="1:11" ht="13.05" customHeight="1" thickTop="1" x14ac:dyDescent="0.45">
      <c r="A1243" s="15" t="s">
        <v>0</v>
      </c>
      <c r="B1243" s="21" t="s">
        <v>1</v>
      </c>
      <c r="C1243" s="109" t="s">
        <v>95</v>
      </c>
      <c r="D1243" s="110"/>
      <c r="E1243" s="110"/>
      <c r="F1243" s="110"/>
      <c r="G1243" s="111"/>
      <c r="H1243" s="109" t="s">
        <v>34</v>
      </c>
      <c r="I1243" s="110"/>
      <c r="J1243" s="111"/>
      <c r="K1243" s="76" t="s">
        <v>39</v>
      </c>
    </row>
    <row r="1244" spans="1:11" ht="13.05" customHeight="1" x14ac:dyDescent="0.45">
      <c r="A1244" s="79">
        <v>45</v>
      </c>
      <c r="B1244" s="81" t="s">
        <v>128</v>
      </c>
      <c r="C1244" s="149" t="s">
        <v>96</v>
      </c>
      <c r="D1244" s="128"/>
      <c r="E1244" s="150" t="s">
        <v>28</v>
      </c>
      <c r="F1244" s="128"/>
      <c r="G1244" s="84" t="s">
        <v>29</v>
      </c>
      <c r="H1244" s="22" t="s">
        <v>36</v>
      </c>
      <c r="I1244" s="86" t="s">
        <v>38</v>
      </c>
      <c r="J1244" s="84" t="s">
        <v>35</v>
      </c>
      <c r="K1244" s="77"/>
    </row>
    <row r="1245" spans="1:11" ht="13.05" customHeight="1" thickBot="1" x14ac:dyDescent="0.5">
      <c r="A1245" s="80"/>
      <c r="B1245" s="82"/>
      <c r="C1245" s="129"/>
      <c r="D1245" s="130"/>
      <c r="E1245" s="132"/>
      <c r="F1245" s="130"/>
      <c r="G1245" s="85"/>
      <c r="H1245" s="36" t="s">
        <v>37</v>
      </c>
      <c r="I1245" s="87"/>
      <c r="J1245" s="88"/>
      <c r="K1245" s="78"/>
    </row>
    <row r="1246" spans="1:11" ht="13.05" customHeight="1" thickTop="1" x14ac:dyDescent="0.45">
      <c r="A1246" s="135" t="s">
        <v>103</v>
      </c>
      <c r="B1246" s="136"/>
      <c r="C1246" s="115">
        <v>1</v>
      </c>
      <c r="D1246" s="116"/>
      <c r="E1246" s="117">
        <f>$E$863</f>
        <v>0</v>
      </c>
      <c r="F1246" s="118"/>
      <c r="G1246" s="34">
        <f>INT(C1246*E1246)*12</f>
        <v>0</v>
      </c>
      <c r="H1246" s="91"/>
      <c r="I1246" s="92"/>
      <c r="J1246" s="93"/>
      <c r="K1246" s="35">
        <f>G1246</f>
        <v>0</v>
      </c>
    </row>
    <row r="1247" spans="1:11" ht="13.05" customHeight="1" x14ac:dyDescent="0.45">
      <c r="A1247" s="137" t="s">
        <v>97</v>
      </c>
      <c r="B1247" s="138"/>
      <c r="C1247" s="96"/>
      <c r="D1247" s="97"/>
      <c r="E1247" s="97"/>
      <c r="F1247" s="97"/>
      <c r="G1247" s="98"/>
      <c r="H1247" s="28">
        <v>1260</v>
      </c>
      <c r="I1247" s="11">
        <f>$E$864</f>
        <v>0</v>
      </c>
      <c r="J1247" s="16">
        <f>INT(H1247*I1247)</f>
        <v>0</v>
      </c>
      <c r="K1247" s="24">
        <f>J1247</f>
        <v>0</v>
      </c>
    </row>
    <row r="1248" spans="1:11" ht="13.05" customHeight="1" x14ac:dyDescent="0.45">
      <c r="A1248" s="137" t="s">
        <v>98</v>
      </c>
      <c r="B1248" s="138"/>
      <c r="C1248" s="96"/>
      <c r="D1248" s="97"/>
      <c r="E1248" s="97"/>
      <c r="F1248" s="97"/>
      <c r="G1248" s="98"/>
      <c r="H1248" s="28">
        <v>406</v>
      </c>
      <c r="I1248" s="11">
        <f>$E$865</f>
        <v>0</v>
      </c>
      <c r="J1248" s="16">
        <f t="shared" ref="J1248:J1249" si="269">INT(H1248*I1248)</f>
        <v>0</v>
      </c>
      <c r="K1248" s="24">
        <f t="shared" ref="K1248:K1249" si="270">J1248</f>
        <v>0</v>
      </c>
    </row>
    <row r="1249" spans="1:11" ht="13.05" customHeight="1" thickBot="1" x14ac:dyDescent="0.5">
      <c r="A1249" s="139" t="s">
        <v>99</v>
      </c>
      <c r="B1249" s="140"/>
      <c r="C1249" s="99"/>
      <c r="D1249" s="100"/>
      <c r="E1249" s="100"/>
      <c r="F1249" s="100"/>
      <c r="G1249" s="101"/>
      <c r="H1249" s="29">
        <v>0</v>
      </c>
      <c r="I1249" s="13">
        <f>$E$866</f>
        <v>0</v>
      </c>
      <c r="J1249" s="17">
        <f t="shared" si="269"/>
        <v>0</v>
      </c>
      <c r="K1249" s="25">
        <f t="shared" si="270"/>
        <v>0</v>
      </c>
    </row>
    <row r="1250" spans="1:11" ht="13.05" customHeight="1" thickTop="1" x14ac:dyDescent="0.45">
      <c r="A1250" s="141" t="s">
        <v>145</v>
      </c>
      <c r="B1250" s="142"/>
      <c r="C1250" s="119">
        <f>C1246</f>
        <v>1</v>
      </c>
      <c r="D1250" s="120"/>
      <c r="E1250" s="121">
        <f>$E$863</f>
        <v>0</v>
      </c>
      <c r="F1250" s="122"/>
      <c r="G1250" s="18">
        <f>INT(C1250*E1250)*12</f>
        <v>0</v>
      </c>
      <c r="H1250" s="123"/>
      <c r="I1250" s="124"/>
      <c r="J1250" s="125"/>
      <c r="K1250" s="26">
        <f>G1250</f>
        <v>0</v>
      </c>
    </row>
    <row r="1251" spans="1:11" ht="13.05" customHeight="1" x14ac:dyDescent="0.45">
      <c r="A1251" s="137" t="s">
        <v>100</v>
      </c>
      <c r="B1251" s="143"/>
      <c r="C1251" s="96"/>
      <c r="D1251" s="97"/>
      <c r="E1251" s="97"/>
      <c r="F1251" s="97"/>
      <c r="G1251" s="98"/>
      <c r="H1251" s="28">
        <v>1260</v>
      </c>
      <c r="I1251" s="11">
        <f>$E$864</f>
        <v>0</v>
      </c>
      <c r="J1251" s="16">
        <f>INT(H1251*I1251)</f>
        <v>0</v>
      </c>
      <c r="K1251" s="24">
        <f>J1251</f>
        <v>0</v>
      </c>
    </row>
    <row r="1252" spans="1:11" ht="13.05" customHeight="1" x14ac:dyDescent="0.45">
      <c r="A1252" s="137" t="s">
        <v>101</v>
      </c>
      <c r="B1252" s="143"/>
      <c r="C1252" s="96"/>
      <c r="D1252" s="97"/>
      <c r="E1252" s="97"/>
      <c r="F1252" s="97"/>
      <c r="G1252" s="98"/>
      <c r="H1252" s="28">
        <v>406</v>
      </c>
      <c r="I1252" s="11">
        <f>$E$865</f>
        <v>0</v>
      </c>
      <c r="J1252" s="16">
        <f t="shared" ref="J1252:J1253" si="271">INT(H1252*I1252)</f>
        <v>0</v>
      </c>
      <c r="K1252" s="24">
        <f t="shared" ref="K1252:K1253" si="272">J1252</f>
        <v>0</v>
      </c>
    </row>
    <row r="1253" spans="1:11" ht="13.05" customHeight="1" thickBot="1" x14ac:dyDescent="0.5">
      <c r="A1253" s="144" t="s">
        <v>102</v>
      </c>
      <c r="B1253" s="145"/>
      <c r="C1253" s="112"/>
      <c r="D1253" s="113"/>
      <c r="E1253" s="113"/>
      <c r="F1253" s="113"/>
      <c r="G1253" s="114"/>
      <c r="H1253" s="30">
        <v>0</v>
      </c>
      <c r="I1253" s="19">
        <f>$E$866</f>
        <v>0</v>
      </c>
      <c r="J1253" s="20">
        <f t="shared" si="271"/>
        <v>0</v>
      </c>
      <c r="K1253" s="27">
        <f t="shared" si="272"/>
        <v>0</v>
      </c>
    </row>
    <row r="1254" spans="1:11" ht="13.05" customHeight="1" thickTop="1" thickBot="1" x14ac:dyDescent="0.5">
      <c r="J1254" s="12" t="s">
        <v>50</v>
      </c>
      <c r="K1254" s="38">
        <f>SUM(K1246:K1253)</f>
        <v>0</v>
      </c>
    </row>
    <row r="1255" spans="1:11" ht="13.05" customHeight="1" thickTop="1" thickBot="1" x14ac:dyDescent="0.5">
      <c r="J1255" s="12" t="s">
        <v>51</v>
      </c>
      <c r="K1255" s="38">
        <f>K1254-K1256</f>
        <v>0</v>
      </c>
    </row>
    <row r="1256" spans="1:11" ht="13.05" customHeight="1" thickTop="1" thickBot="1" x14ac:dyDescent="0.5">
      <c r="J1256" s="12" t="s">
        <v>34</v>
      </c>
      <c r="K1256" s="38">
        <f>ROUNDUP(K1254/1.1,0)</f>
        <v>0</v>
      </c>
    </row>
    <row r="1257" spans="1:11" ht="13.05" customHeight="1" thickTop="1" thickBot="1" x14ac:dyDescent="0.5"/>
    <row r="1258" spans="1:11" ht="13.05" customHeight="1" thickTop="1" x14ac:dyDescent="0.45">
      <c r="A1258" s="15" t="s">
        <v>0</v>
      </c>
      <c r="B1258" s="21" t="s">
        <v>1</v>
      </c>
      <c r="C1258" s="109" t="s">
        <v>95</v>
      </c>
      <c r="D1258" s="110"/>
      <c r="E1258" s="110"/>
      <c r="F1258" s="110"/>
      <c r="G1258" s="111"/>
      <c r="H1258" s="109" t="s">
        <v>34</v>
      </c>
      <c r="I1258" s="110"/>
      <c r="J1258" s="111"/>
      <c r="K1258" s="76" t="s">
        <v>39</v>
      </c>
    </row>
    <row r="1259" spans="1:11" ht="13.05" customHeight="1" x14ac:dyDescent="0.45">
      <c r="A1259" s="79">
        <v>47</v>
      </c>
      <c r="B1259" s="81" t="s">
        <v>131</v>
      </c>
      <c r="C1259" s="149" t="s">
        <v>96</v>
      </c>
      <c r="D1259" s="128"/>
      <c r="E1259" s="150" t="s">
        <v>28</v>
      </c>
      <c r="F1259" s="128"/>
      <c r="G1259" s="84" t="s">
        <v>29</v>
      </c>
      <c r="H1259" s="22" t="s">
        <v>36</v>
      </c>
      <c r="I1259" s="86" t="s">
        <v>38</v>
      </c>
      <c r="J1259" s="84" t="s">
        <v>35</v>
      </c>
      <c r="K1259" s="77"/>
    </row>
    <row r="1260" spans="1:11" ht="13.05" customHeight="1" thickBot="1" x14ac:dyDescent="0.5">
      <c r="A1260" s="80"/>
      <c r="B1260" s="82"/>
      <c r="C1260" s="129"/>
      <c r="D1260" s="130"/>
      <c r="E1260" s="132"/>
      <c r="F1260" s="130"/>
      <c r="G1260" s="85"/>
      <c r="H1260" s="36" t="s">
        <v>37</v>
      </c>
      <c r="I1260" s="87"/>
      <c r="J1260" s="88"/>
      <c r="K1260" s="78"/>
    </row>
    <row r="1261" spans="1:11" ht="13.05" customHeight="1" thickTop="1" x14ac:dyDescent="0.45">
      <c r="A1261" s="135" t="s">
        <v>103</v>
      </c>
      <c r="B1261" s="136"/>
      <c r="C1261" s="115">
        <v>1</v>
      </c>
      <c r="D1261" s="116"/>
      <c r="E1261" s="117">
        <f>$E$863</f>
        <v>0</v>
      </c>
      <c r="F1261" s="118"/>
      <c r="G1261" s="34">
        <f>INT(C1261*E1261)*12</f>
        <v>0</v>
      </c>
      <c r="H1261" s="91"/>
      <c r="I1261" s="92"/>
      <c r="J1261" s="93"/>
      <c r="K1261" s="35">
        <f>G1261</f>
        <v>0</v>
      </c>
    </row>
    <row r="1262" spans="1:11" ht="13.05" customHeight="1" x14ac:dyDescent="0.45">
      <c r="A1262" s="137" t="s">
        <v>97</v>
      </c>
      <c r="B1262" s="138"/>
      <c r="C1262" s="96"/>
      <c r="D1262" s="97"/>
      <c r="E1262" s="97"/>
      <c r="F1262" s="97"/>
      <c r="G1262" s="98"/>
      <c r="H1262" s="28">
        <v>0</v>
      </c>
      <c r="I1262" s="11">
        <f>$E$864</f>
        <v>0</v>
      </c>
      <c r="J1262" s="16">
        <f>INT(H1262*I1262)</f>
        <v>0</v>
      </c>
      <c r="K1262" s="24">
        <f>J1262</f>
        <v>0</v>
      </c>
    </row>
    <row r="1263" spans="1:11" ht="13.05" customHeight="1" x14ac:dyDescent="0.45">
      <c r="A1263" s="137" t="s">
        <v>98</v>
      </c>
      <c r="B1263" s="138"/>
      <c r="C1263" s="96"/>
      <c r="D1263" s="97"/>
      <c r="E1263" s="97"/>
      <c r="F1263" s="97"/>
      <c r="G1263" s="98"/>
      <c r="H1263" s="28">
        <v>0</v>
      </c>
      <c r="I1263" s="11">
        <f>$E$865</f>
        <v>0</v>
      </c>
      <c r="J1263" s="16">
        <f t="shared" ref="J1263:J1264" si="273">INT(H1263*I1263)</f>
        <v>0</v>
      </c>
      <c r="K1263" s="24">
        <f t="shared" ref="K1263:K1264" si="274">J1263</f>
        <v>0</v>
      </c>
    </row>
    <row r="1264" spans="1:11" ht="13.05" customHeight="1" thickBot="1" x14ac:dyDescent="0.5">
      <c r="A1264" s="139" t="s">
        <v>99</v>
      </c>
      <c r="B1264" s="140"/>
      <c r="C1264" s="99"/>
      <c r="D1264" s="100"/>
      <c r="E1264" s="100"/>
      <c r="F1264" s="100"/>
      <c r="G1264" s="101"/>
      <c r="H1264" s="29">
        <v>0</v>
      </c>
      <c r="I1264" s="13">
        <f>$E$866</f>
        <v>0</v>
      </c>
      <c r="J1264" s="17">
        <f t="shared" si="273"/>
        <v>0</v>
      </c>
      <c r="K1264" s="25">
        <f t="shared" si="274"/>
        <v>0</v>
      </c>
    </row>
    <row r="1265" spans="1:11" ht="13.05" customHeight="1" thickTop="1" x14ac:dyDescent="0.45">
      <c r="A1265" s="141" t="s">
        <v>145</v>
      </c>
      <c r="B1265" s="142"/>
      <c r="C1265" s="119">
        <f>C1261</f>
        <v>1</v>
      </c>
      <c r="D1265" s="120"/>
      <c r="E1265" s="121">
        <f>$E$863</f>
        <v>0</v>
      </c>
      <c r="F1265" s="122"/>
      <c r="G1265" s="18">
        <f>INT(C1265*E1265)*12</f>
        <v>0</v>
      </c>
      <c r="H1265" s="123"/>
      <c r="I1265" s="124"/>
      <c r="J1265" s="125"/>
      <c r="K1265" s="26">
        <f>G1265</f>
        <v>0</v>
      </c>
    </row>
    <row r="1266" spans="1:11" ht="13.05" customHeight="1" x14ac:dyDescent="0.45">
      <c r="A1266" s="137" t="s">
        <v>100</v>
      </c>
      <c r="B1266" s="143"/>
      <c r="C1266" s="96"/>
      <c r="D1266" s="97"/>
      <c r="E1266" s="97"/>
      <c r="F1266" s="97"/>
      <c r="G1266" s="98"/>
      <c r="H1266" s="28">
        <v>0</v>
      </c>
      <c r="I1266" s="11">
        <f>$E$864</f>
        <v>0</v>
      </c>
      <c r="J1266" s="16">
        <f>INT(H1266*I1266)</f>
        <v>0</v>
      </c>
      <c r="K1266" s="24">
        <f>J1266</f>
        <v>0</v>
      </c>
    </row>
    <row r="1267" spans="1:11" ht="13.05" customHeight="1" x14ac:dyDescent="0.45">
      <c r="A1267" s="137" t="s">
        <v>101</v>
      </c>
      <c r="B1267" s="143"/>
      <c r="C1267" s="96"/>
      <c r="D1267" s="97"/>
      <c r="E1267" s="97"/>
      <c r="F1267" s="97"/>
      <c r="G1267" s="98"/>
      <c r="H1267" s="28">
        <v>0</v>
      </c>
      <c r="I1267" s="11">
        <f>$E$865</f>
        <v>0</v>
      </c>
      <c r="J1267" s="16">
        <f t="shared" ref="J1267:J1268" si="275">INT(H1267*I1267)</f>
        <v>0</v>
      </c>
      <c r="K1267" s="24">
        <f t="shared" ref="K1267:K1268" si="276">J1267</f>
        <v>0</v>
      </c>
    </row>
    <row r="1268" spans="1:11" ht="13.05" customHeight="1" thickBot="1" x14ac:dyDescent="0.5">
      <c r="A1268" s="144" t="s">
        <v>102</v>
      </c>
      <c r="B1268" s="145"/>
      <c r="C1268" s="112"/>
      <c r="D1268" s="113"/>
      <c r="E1268" s="113"/>
      <c r="F1268" s="113"/>
      <c r="G1268" s="114"/>
      <c r="H1268" s="30">
        <v>0</v>
      </c>
      <c r="I1268" s="19">
        <f>$E$866</f>
        <v>0</v>
      </c>
      <c r="J1268" s="20">
        <f t="shared" si="275"/>
        <v>0</v>
      </c>
      <c r="K1268" s="27">
        <f t="shared" si="276"/>
        <v>0</v>
      </c>
    </row>
    <row r="1269" spans="1:11" ht="13.05" customHeight="1" thickTop="1" thickBot="1" x14ac:dyDescent="0.5">
      <c r="J1269" s="12" t="s">
        <v>50</v>
      </c>
      <c r="K1269" s="38">
        <f>SUM(K1261:K1268)</f>
        <v>0</v>
      </c>
    </row>
    <row r="1270" spans="1:11" ht="13.05" customHeight="1" thickTop="1" thickBot="1" x14ac:dyDescent="0.5">
      <c r="J1270" s="12" t="s">
        <v>51</v>
      </c>
      <c r="K1270" s="38">
        <f>K1269-K1271</f>
        <v>0</v>
      </c>
    </row>
    <row r="1271" spans="1:11" ht="13.05" customHeight="1" thickTop="1" thickBot="1" x14ac:dyDescent="0.5">
      <c r="J1271" s="12" t="s">
        <v>34</v>
      </c>
      <c r="K1271" s="38">
        <f>ROUNDUP(K1269/1.1,0)</f>
        <v>0</v>
      </c>
    </row>
    <row r="1272" spans="1:11" ht="13.05" customHeight="1" thickTop="1" thickBot="1" x14ac:dyDescent="0.5"/>
    <row r="1273" spans="1:11" ht="13.05" customHeight="1" thickTop="1" x14ac:dyDescent="0.45">
      <c r="A1273" s="15" t="s">
        <v>0</v>
      </c>
      <c r="B1273" s="21" t="s">
        <v>1</v>
      </c>
      <c r="C1273" s="109" t="s">
        <v>95</v>
      </c>
      <c r="D1273" s="110"/>
      <c r="E1273" s="110"/>
      <c r="F1273" s="110"/>
      <c r="G1273" s="111"/>
      <c r="H1273" s="109" t="s">
        <v>34</v>
      </c>
      <c r="I1273" s="110"/>
      <c r="J1273" s="111"/>
      <c r="K1273" s="76" t="s">
        <v>39</v>
      </c>
    </row>
    <row r="1274" spans="1:11" ht="13.05" customHeight="1" x14ac:dyDescent="0.45">
      <c r="A1274" s="79">
        <v>48</v>
      </c>
      <c r="B1274" s="81" t="s">
        <v>132</v>
      </c>
      <c r="C1274" s="149" t="s">
        <v>96</v>
      </c>
      <c r="D1274" s="128"/>
      <c r="E1274" s="150" t="s">
        <v>28</v>
      </c>
      <c r="F1274" s="128"/>
      <c r="G1274" s="84" t="s">
        <v>29</v>
      </c>
      <c r="H1274" s="22" t="s">
        <v>36</v>
      </c>
      <c r="I1274" s="86" t="s">
        <v>38</v>
      </c>
      <c r="J1274" s="84" t="s">
        <v>35</v>
      </c>
      <c r="K1274" s="77"/>
    </row>
    <row r="1275" spans="1:11" ht="13.05" customHeight="1" thickBot="1" x14ac:dyDescent="0.5">
      <c r="A1275" s="80"/>
      <c r="B1275" s="82"/>
      <c r="C1275" s="129"/>
      <c r="D1275" s="130"/>
      <c r="E1275" s="132"/>
      <c r="F1275" s="130"/>
      <c r="G1275" s="85"/>
      <c r="H1275" s="36" t="s">
        <v>37</v>
      </c>
      <c r="I1275" s="87"/>
      <c r="J1275" s="88"/>
      <c r="K1275" s="78"/>
    </row>
    <row r="1276" spans="1:11" ht="13.05" customHeight="1" thickTop="1" x14ac:dyDescent="0.45">
      <c r="A1276" s="135" t="s">
        <v>103</v>
      </c>
      <c r="B1276" s="136"/>
      <c r="C1276" s="115">
        <v>1</v>
      </c>
      <c r="D1276" s="116"/>
      <c r="E1276" s="117">
        <f>$E$863</f>
        <v>0</v>
      </c>
      <c r="F1276" s="118"/>
      <c r="G1276" s="34">
        <f>INT(C1276*E1276)*12</f>
        <v>0</v>
      </c>
      <c r="H1276" s="91"/>
      <c r="I1276" s="92"/>
      <c r="J1276" s="93"/>
      <c r="K1276" s="35">
        <f>G1276</f>
        <v>0</v>
      </c>
    </row>
    <row r="1277" spans="1:11" ht="13.05" customHeight="1" x14ac:dyDescent="0.45">
      <c r="A1277" s="137" t="s">
        <v>97</v>
      </c>
      <c r="B1277" s="138"/>
      <c r="C1277" s="96"/>
      <c r="D1277" s="97"/>
      <c r="E1277" s="97"/>
      <c r="F1277" s="97"/>
      <c r="G1277" s="98"/>
      <c r="H1277" s="28">
        <v>1260</v>
      </c>
      <c r="I1277" s="11">
        <f>$E$864</f>
        <v>0</v>
      </c>
      <c r="J1277" s="16">
        <f>INT(H1277*I1277)</f>
        <v>0</v>
      </c>
      <c r="K1277" s="24">
        <f>J1277</f>
        <v>0</v>
      </c>
    </row>
    <row r="1278" spans="1:11" ht="13.05" customHeight="1" x14ac:dyDescent="0.45">
      <c r="A1278" s="137" t="s">
        <v>98</v>
      </c>
      <c r="B1278" s="138"/>
      <c r="C1278" s="96"/>
      <c r="D1278" s="97"/>
      <c r="E1278" s="97"/>
      <c r="F1278" s="97"/>
      <c r="G1278" s="98"/>
      <c r="H1278" s="28">
        <v>964</v>
      </c>
      <c r="I1278" s="11">
        <f>$E$865</f>
        <v>0</v>
      </c>
      <c r="J1278" s="16">
        <f t="shared" ref="J1278:J1279" si="277">INT(H1278*I1278)</f>
        <v>0</v>
      </c>
      <c r="K1278" s="24">
        <f t="shared" ref="K1278:K1279" si="278">J1278</f>
        <v>0</v>
      </c>
    </row>
    <row r="1279" spans="1:11" ht="13.05" customHeight="1" thickBot="1" x14ac:dyDescent="0.5">
      <c r="A1279" s="139" t="s">
        <v>99</v>
      </c>
      <c r="B1279" s="140"/>
      <c r="C1279" s="99"/>
      <c r="D1279" s="100"/>
      <c r="E1279" s="100"/>
      <c r="F1279" s="100"/>
      <c r="G1279" s="101"/>
      <c r="H1279" s="29">
        <v>0</v>
      </c>
      <c r="I1279" s="13">
        <f>$E$866</f>
        <v>0</v>
      </c>
      <c r="J1279" s="17">
        <f t="shared" si="277"/>
        <v>0</v>
      </c>
      <c r="K1279" s="25">
        <f t="shared" si="278"/>
        <v>0</v>
      </c>
    </row>
    <row r="1280" spans="1:11" ht="13.05" customHeight="1" thickTop="1" x14ac:dyDescent="0.45">
      <c r="A1280" s="141" t="s">
        <v>145</v>
      </c>
      <c r="B1280" s="142"/>
      <c r="C1280" s="119">
        <f>C1276</f>
        <v>1</v>
      </c>
      <c r="D1280" s="120"/>
      <c r="E1280" s="121">
        <f>$E$863</f>
        <v>0</v>
      </c>
      <c r="F1280" s="122"/>
      <c r="G1280" s="18">
        <f>INT(C1280*E1280)*12</f>
        <v>0</v>
      </c>
      <c r="H1280" s="123"/>
      <c r="I1280" s="124"/>
      <c r="J1280" s="125"/>
      <c r="K1280" s="26">
        <f>G1280</f>
        <v>0</v>
      </c>
    </row>
    <row r="1281" spans="1:11" ht="13.05" customHeight="1" x14ac:dyDescent="0.45">
      <c r="A1281" s="137" t="s">
        <v>100</v>
      </c>
      <c r="B1281" s="143"/>
      <c r="C1281" s="96"/>
      <c r="D1281" s="97"/>
      <c r="E1281" s="97"/>
      <c r="F1281" s="97"/>
      <c r="G1281" s="98"/>
      <c r="H1281" s="28">
        <v>1260</v>
      </c>
      <c r="I1281" s="11">
        <f>$E$864</f>
        <v>0</v>
      </c>
      <c r="J1281" s="16">
        <f>INT(H1281*I1281)</f>
        <v>0</v>
      </c>
      <c r="K1281" s="24">
        <f>J1281</f>
        <v>0</v>
      </c>
    </row>
    <row r="1282" spans="1:11" ht="13.05" customHeight="1" x14ac:dyDescent="0.45">
      <c r="A1282" s="137" t="s">
        <v>101</v>
      </c>
      <c r="B1282" s="143"/>
      <c r="C1282" s="96"/>
      <c r="D1282" s="97"/>
      <c r="E1282" s="97"/>
      <c r="F1282" s="97"/>
      <c r="G1282" s="98"/>
      <c r="H1282" s="28">
        <v>964</v>
      </c>
      <c r="I1282" s="11">
        <f>$E$865</f>
        <v>0</v>
      </c>
      <c r="J1282" s="16">
        <f t="shared" ref="J1282:J1283" si="279">INT(H1282*I1282)</f>
        <v>0</v>
      </c>
      <c r="K1282" s="24">
        <f t="shared" ref="K1282:K1283" si="280">J1282</f>
        <v>0</v>
      </c>
    </row>
    <row r="1283" spans="1:11" ht="13.05" customHeight="1" thickBot="1" x14ac:dyDescent="0.5">
      <c r="A1283" s="144" t="s">
        <v>102</v>
      </c>
      <c r="B1283" s="145"/>
      <c r="C1283" s="112"/>
      <c r="D1283" s="113"/>
      <c r="E1283" s="113"/>
      <c r="F1283" s="113"/>
      <c r="G1283" s="114"/>
      <c r="H1283" s="30">
        <v>0</v>
      </c>
      <c r="I1283" s="19">
        <f>$E$866</f>
        <v>0</v>
      </c>
      <c r="J1283" s="20">
        <f t="shared" si="279"/>
        <v>0</v>
      </c>
      <c r="K1283" s="27">
        <f t="shared" si="280"/>
        <v>0</v>
      </c>
    </row>
    <row r="1284" spans="1:11" ht="13.05" customHeight="1" thickTop="1" thickBot="1" x14ac:dyDescent="0.5">
      <c r="J1284" s="12" t="s">
        <v>50</v>
      </c>
      <c r="K1284" s="38">
        <f>SUM(K1276:K1283)</f>
        <v>0</v>
      </c>
    </row>
    <row r="1285" spans="1:11" ht="13.05" customHeight="1" thickTop="1" thickBot="1" x14ac:dyDescent="0.5">
      <c r="J1285" s="12" t="s">
        <v>51</v>
      </c>
      <c r="K1285" s="38">
        <f>K1284-K1286</f>
        <v>0</v>
      </c>
    </row>
    <row r="1286" spans="1:11" ht="13.05" customHeight="1" thickTop="1" thickBot="1" x14ac:dyDescent="0.5">
      <c r="J1286" s="12" t="s">
        <v>34</v>
      </c>
      <c r="K1286" s="38">
        <f>ROUNDUP(K1284/1.1,0)</f>
        <v>0</v>
      </c>
    </row>
    <row r="1287" spans="1:11" ht="13.05" customHeight="1" thickTop="1" thickBot="1" x14ac:dyDescent="0.5"/>
    <row r="1288" spans="1:11" ht="13.05" customHeight="1" thickTop="1" x14ac:dyDescent="0.45">
      <c r="A1288" s="15" t="s">
        <v>0</v>
      </c>
      <c r="B1288" s="21" t="s">
        <v>1</v>
      </c>
      <c r="C1288" s="109" t="s">
        <v>95</v>
      </c>
      <c r="D1288" s="110"/>
      <c r="E1288" s="110"/>
      <c r="F1288" s="110"/>
      <c r="G1288" s="111"/>
      <c r="H1288" s="109" t="s">
        <v>34</v>
      </c>
      <c r="I1288" s="110"/>
      <c r="J1288" s="111"/>
      <c r="K1288" s="76" t="s">
        <v>39</v>
      </c>
    </row>
    <row r="1289" spans="1:11" ht="13.05" customHeight="1" x14ac:dyDescent="0.45">
      <c r="A1289" s="79">
        <v>50</v>
      </c>
      <c r="B1289" s="81" t="s">
        <v>133</v>
      </c>
      <c r="C1289" s="149" t="s">
        <v>96</v>
      </c>
      <c r="D1289" s="128"/>
      <c r="E1289" s="150" t="s">
        <v>28</v>
      </c>
      <c r="F1289" s="128"/>
      <c r="G1289" s="84" t="s">
        <v>29</v>
      </c>
      <c r="H1289" s="22" t="s">
        <v>36</v>
      </c>
      <c r="I1289" s="86" t="s">
        <v>38</v>
      </c>
      <c r="J1289" s="84" t="s">
        <v>35</v>
      </c>
      <c r="K1289" s="77"/>
    </row>
    <row r="1290" spans="1:11" ht="13.05" customHeight="1" thickBot="1" x14ac:dyDescent="0.5">
      <c r="A1290" s="80"/>
      <c r="B1290" s="82"/>
      <c r="C1290" s="129"/>
      <c r="D1290" s="130"/>
      <c r="E1290" s="132"/>
      <c r="F1290" s="130"/>
      <c r="G1290" s="85"/>
      <c r="H1290" s="36" t="s">
        <v>37</v>
      </c>
      <c r="I1290" s="87"/>
      <c r="J1290" s="88"/>
      <c r="K1290" s="78"/>
    </row>
    <row r="1291" spans="1:11" ht="13.05" customHeight="1" thickTop="1" x14ac:dyDescent="0.45">
      <c r="A1291" s="135" t="s">
        <v>103</v>
      </c>
      <c r="B1291" s="136"/>
      <c r="C1291" s="115">
        <v>1</v>
      </c>
      <c r="D1291" s="116"/>
      <c r="E1291" s="117">
        <f>$E$863</f>
        <v>0</v>
      </c>
      <c r="F1291" s="118"/>
      <c r="G1291" s="34">
        <f>INT(C1291*E1291)*12</f>
        <v>0</v>
      </c>
      <c r="H1291" s="91"/>
      <c r="I1291" s="92"/>
      <c r="J1291" s="93"/>
      <c r="K1291" s="35">
        <f>G1291</f>
        <v>0</v>
      </c>
    </row>
    <row r="1292" spans="1:11" ht="13.05" customHeight="1" x14ac:dyDescent="0.45">
      <c r="A1292" s="137" t="s">
        <v>97</v>
      </c>
      <c r="B1292" s="138"/>
      <c r="C1292" s="96"/>
      <c r="D1292" s="97"/>
      <c r="E1292" s="97"/>
      <c r="F1292" s="97"/>
      <c r="G1292" s="98"/>
      <c r="H1292" s="28">
        <v>1260</v>
      </c>
      <c r="I1292" s="11">
        <f>$E$864</f>
        <v>0</v>
      </c>
      <c r="J1292" s="16">
        <f>INT(H1292*I1292)</f>
        <v>0</v>
      </c>
      <c r="K1292" s="24">
        <f>J1292</f>
        <v>0</v>
      </c>
    </row>
    <row r="1293" spans="1:11" ht="13.05" customHeight="1" x14ac:dyDescent="0.45">
      <c r="A1293" s="137" t="s">
        <v>98</v>
      </c>
      <c r="B1293" s="138"/>
      <c r="C1293" s="96"/>
      <c r="D1293" s="97"/>
      <c r="E1293" s="97"/>
      <c r="F1293" s="97"/>
      <c r="G1293" s="98"/>
      <c r="H1293" s="28">
        <v>1988</v>
      </c>
      <c r="I1293" s="11">
        <f>$E$865</f>
        <v>0</v>
      </c>
      <c r="J1293" s="16">
        <f t="shared" ref="J1293:J1294" si="281">INT(H1293*I1293)</f>
        <v>0</v>
      </c>
      <c r="K1293" s="24">
        <f t="shared" ref="K1293:K1294" si="282">J1293</f>
        <v>0</v>
      </c>
    </row>
    <row r="1294" spans="1:11" ht="13.05" customHeight="1" thickBot="1" x14ac:dyDescent="0.5">
      <c r="A1294" s="139" t="s">
        <v>99</v>
      </c>
      <c r="B1294" s="140"/>
      <c r="C1294" s="99"/>
      <c r="D1294" s="100"/>
      <c r="E1294" s="100"/>
      <c r="F1294" s="100"/>
      <c r="G1294" s="101"/>
      <c r="H1294" s="29">
        <v>826</v>
      </c>
      <c r="I1294" s="13">
        <f>$E$866</f>
        <v>0</v>
      </c>
      <c r="J1294" s="17">
        <f t="shared" si="281"/>
        <v>0</v>
      </c>
      <c r="K1294" s="25">
        <f t="shared" si="282"/>
        <v>0</v>
      </c>
    </row>
    <row r="1295" spans="1:11" ht="13.05" customHeight="1" thickTop="1" x14ac:dyDescent="0.45">
      <c r="A1295" s="141" t="s">
        <v>145</v>
      </c>
      <c r="B1295" s="142"/>
      <c r="C1295" s="119">
        <f>C1291</f>
        <v>1</v>
      </c>
      <c r="D1295" s="120"/>
      <c r="E1295" s="121">
        <f>$E$863</f>
        <v>0</v>
      </c>
      <c r="F1295" s="122"/>
      <c r="G1295" s="18">
        <f>INT(C1295*E1295)*12</f>
        <v>0</v>
      </c>
      <c r="H1295" s="123"/>
      <c r="I1295" s="124"/>
      <c r="J1295" s="125"/>
      <c r="K1295" s="26">
        <f>G1295</f>
        <v>0</v>
      </c>
    </row>
    <row r="1296" spans="1:11" ht="13.05" customHeight="1" x14ac:dyDescent="0.45">
      <c r="A1296" s="137" t="s">
        <v>100</v>
      </c>
      <c r="B1296" s="143"/>
      <c r="C1296" s="96"/>
      <c r="D1296" s="97"/>
      <c r="E1296" s="97"/>
      <c r="F1296" s="97"/>
      <c r="G1296" s="98"/>
      <c r="H1296" s="28">
        <v>1260</v>
      </c>
      <c r="I1296" s="11">
        <f>$E$864</f>
        <v>0</v>
      </c>
      <c r="J1296" s="16">
        <f>INT(H1296*I1296)</f>
        <v>0</v>
      </c>
      <c r="K1296" s="24">
        <f>J1296</f>
        <v>0</v>
      </c>
    </row>
    <row r="1297" spans="1:11" ht="13.05" customHeight="1" x14ac:dyDescent="0.45">
      <c r="A1297" s="137" t="s">
        <v>101</v>
      </c>
      <c r="B1297" s="143"/>
      <c r="C1297" s="96"/>
      <c r="D1297" s="97"/>
      <c r="E1297" s="97"/>
      <c r="F1297" s="97"/>
      <c r="G1297" s="98"/>
      <c r="H1297" s="28">
        <v>1988</v>
      </c>
      <c r="I1297" s="11">
        <f>$E$865</f>
        <v>0</v>
      </c>
      <c r="J1297" s="16">
        <f t="shared" ref="J1297:J1298" si="283">INT(H1297*I1297)</f>
        <v>0</v>
      </c>
      <c r="K1297" s="24">
        <f t="shared" ref="K1297:K1298" si="284">J1297</f>
        <v>0</v>
      </c>
    </row>
    <row r="1298" spans="1:11" ht="13.05" customHeight="1" thickBot="1" x14ac:dyDescent="0.5">
      <c r="A1298" s="144" t="s">
        <v>102</v>
      </c>
      <c r="B1298" s="145"/>
      <c r="C1298" s="112"/>
      <c r="D1298" s="113"/>
      <c r="E1298" s="113"/>
      <c r="F1298" s="113"/>
      <c r="G1298" s="114"/>
      <c r="H1298" s="30">
        <v>826</v>
      </c>
      <c r="I1298" s="19">
        <f>$E$866</f>
        <v>0</v>
      </c>
      <c r="J1298" s="20">
        <f t="shared" si="283"/>
        <v>0</v>
      </c>
      <c r="K1298" s="27">
        <f t="shared" si="284"/>
        <v>0</v>
      </c>
    </row>
    <row r="1299" spans="1:11" ht="13.05" customHeight="1" thickTop="1" thickBot="1" x14ac:dyDescent="0.5">
      <c r="J1299" s="12" t="s">
        <v>50</v>
      </c>
      <c r="K1299" s="38">
        <f>SUM(K1291:K1298)</f>
        <v>0</v>
      </c>
    </row>
    <row r="1300" spans="1:11" ht="13.05" customHeight="1" thickTop="1" thickBot="1" x14ac:dyDescent="0.5">
      <c r="J1300" s="12" t="s">
        <v>51</v>
      </c>
      <c r="K1300" s="38">
        <f>K1299-K1301</f>
        <v>0</v>
      </c>
    </row>
    <row r="1301" spans="1:11" ht="13.05" customHeight="1" thickTop="1" thickBot="1" x14ac:dyDescent="0.5">
      <c r="J1301" s="12" t="s">
        <v>34</v>
      </c>
      <c r="K1301" s="38">
        <f>ROUNDUP(K1299/1.1,0)</f>
        <v>0</v>
      </c>
    </row>
    <row r="1302" spans="1:11" ht="13.05" customHeight="1" thickTop="1" thickBot="1" x14ac:dyDescent="0.5"/>
    <row r="1303" spans="1:11" ht="13.05" customHeight="1" thickTop="1" x14ac:dyDescent="0.45">
      <c r="A1303" s="15" t="s">
        <v>0</v>
      </c>
      <c r="B1303" s="21" t="s">
        <v>1</v>
      </c>
      <c r="C1303" s="109" t="s">
        <v>95</v>
      </c>
      <c r="D1303" s="110"/>
      <c r="E1303" s="110"/>
      <c r="F1303" s="110"/>
      <c r="G1303" s="111"/>
      <c r="H1303" s="109" t="s">
        <v>34</v>
      </c>
      <c r="I1303" s="110"/>
      <c r="J1303" s="111"/>
      <c r="K1303" s="76" t="s">
        <v>39</v>
      </c>
    </row>
    <row r="1304" spans="1:11" ht="13.05" customHeight="1" x14ac:dyDescent="0.45">
      <c r="A1304" s="79">
        <v>51</v>
      </c>
      <c r="B1304" s="81" t="s">
        <v>134</v>
      </c>
      <c r="C1304" s="149" t="s">
        <v>96</v>
      </c>
      <c r="D1304" s="128"/>
      <c r="E1304" s="150" t="s">
        <v>28</v>
      </c>
      <c r="F1304" s="128"/>
      <c r="G1304" s="84" t="s">
        <v>29</v>
      </c>
      <c r="H1304" s="22" t="s">
        <v>36</v>
      </c>
      <c r="I1304" s="86" t="s">
        <v>38</v>
      </c>
      <c r="J1304" s="84" t="s">
        <v>35</v>
      </c>
      <c r="K1304" s="77"/>
    </row>
    <row r="1305" spans="1:11" ht="13.05" customHeight="1" thickBot="1" x14ac:dyDescent="0.5">
      <c r="A1305" s="80"/>
      <c r="B1305" s="82"/>
      <c r="C1305" s="129"/>
      <c r="D1305" s="130"/>
      <c r="E1305" s="132"/>
      <c r="F1305" s="130"/>
      <c r="G1305" s="85"/>
      <c r="H1305" s="36" t="s">
        <v>37</v>
      </c>
      <c r="I1305" s="87"/>
      <c r="J1305" s="88"/>
      <c r="K1305" s="78"/>
    </row>
    <row r="1306" spans="1:11" ht="13.05" customHeight="1" thickTop="1" x14ac:dyDescent="0.45">
      <c r="A1306" s="135" t="s">
        <v>103</v>
      </c>
      <c r="B1306" s="136"/>
      <c r="C1306" s="115">
        <v>1</v>
      </c>
      <c r="D1306" s="116"/>
      <c r="E1306" s="117">
        <f>$E$863</f>
        <v>0</v>
      </c>
      <c r="F1306" s="118"/>
      <c r="G1306" s="34">
        <f>INT(C1306*E1306)*12</f>
        <v>0</v>
      </c>
      <c r="H1306" s="91"/>
      <c r="I1306" s="92"/>
      <c r="J1306" s="93"/>
      <c r="K1306" s="35">
        <f>G1306</f>
        <v>0</v>
      </c>
    </row>
    <row r="1307" spans="1:11" ht="13.05" customHeight="1" x14ac:dyDescent="0.45">
      <c r="A1307" s="137" t="s">
        <v>97</v>
      </c>
      <c r="B1307" s="138"/>
      <c r="C1307" s="96"/>
      <c r="D1307" s="97"/>
      <c r="E1307" s="97"/>
      <c r="F1307" s="97"/>
      <c r="G1307" s="98"/>
      <c r="H1307" s="28">
        <v>1260</v>
      </c>
      <c r="I1307" s="11">
        <f>$E$864</f>
        <v>0</v>
      </c>
      <c r="J1307" s="16">
        <f>INT(H1307*I1307)</f>
        <v>0</v>
      </c>
      <c r="K1307" s="24">
        <f>J1307</f>
        <v>0</v>
      </c>
    </row>
    <row r="1308" spans="1:11" ht="13.05" customHeight="1" x14ac:dyDescent="0.45">
      <c r="A1308" s="137" t="s">
        <v>98</v>
      </c>
      <c r="B1308" s="138"/>
      <c r="C1308" s="96"/>
      <c r="D1308" s="97"/>
      <c r="E1308" s="97"/>
      <c r="F1308" s="97"/>
      <c r="G1308" s="98"/>
      <c r="H1308" s="28">
        <v>2160</v>
      </c>
      <c r="I1308" s="11">
        <f>$E$865</f>
        <v>0</v>
      </c>
      <c r="J1308" s="16">
        <f t="shared" ref="J1308:J1309" si="285">INT(H1308*I1308)</f>
        <v>0</v>
      </c>
      <c r="K1308" s="24">
        <f t="shared" ref="K1308:K1309" si="286">J1308</f>
        <v>0</v>
      </c>
    </row>
    <row r="1309" spans="1:11" ht="13.05" customHeight="1" thickBot="1" x14ac:dyDescent="0.5">
      <c r="A1309" s="139" t="s">
        <v>99</v>
      </c>
      <c r="B1309" s="140"/>
      <c r="C1309" s="99"/>
      <c r="D1309" s="100"/>
      <c r="E1309" s="100"/>
      <c r="F1309" s="100"/>
      <c r="G1309" s="101"/>
      <c r="H1309" s="29">
        <v>5318</v>
      </c>
      <c r="I1309" s="13">
        <f>$E$866</f>
        <v>0</v>
      </c>
      <c r="J1309" s="17">
        <f t="shared" si="285"/>
        <v>0</v>
      </c>
      <c r="K1309" s="25">
        <f t="shared" si="286"/>
        <v>0</v>
      </c>
    </row>
    <row r="1310" spans="1:11" ht="13.05" customHeight="1" thickTop="1" x14ac:dyDescent="0.45">
      <c r="A1310" s="141" t="s">
        <v>145</v>
      </c>
      <c r="B1310" s="142"/>
      <c r="C1310" s="119">
        <f>C1306</f>
        <v>1</v>
      </c>
      <c r="D1310" s="120"/>
      <c r="E1310" s="121">
        <f>$E$863</f>
        <v>0</v>
      </c>
      <c r="F1310" s="122"/>
      <c r="G1310" s="18">
        <f>INT(C1310*E1310)*12</f>
        <v>0</v>
      </c>
      <c r="H1310" s="123"/>
      <c r="I1310" s="124"/>
      <c r="J1310" s="125"/>
      <c r="K1310" s="26">
        <f>G1310</f>
        <v>0</v>
      </c>
    </row>
    <row r="1311" spans="1:11" ht="13.05" customHeight="1" x14ac:dyDescent="0.45">
      <c r="A1311" s="137" t="s">
        <v>100</v>
      </c>
      <c r="B1311" s="143"/>
      <c r="C1311" s="96"/>
      <c r="D1311" s="97"/>
      <c r="E1311" s="97"/>
      <c r="F1311" s="97"/>
      <c r="G1311" s="98"/>
      <c r="H1311" s="28">
        <v>1260</v>
      </c>
      <c r="I1311" s="11">
        <f>$E$864</f>
        <v>0</v>
      </c>
      <c r="J1311" s="16">
        <f>INT(H1311*I1311)</f>
        <v>0</v>
      </c>
      <c r="K1311" s="24">
        <f>J1311</f>
        <v>0</v>
      </c>
    </row>
    <row r="1312" spans="1:11" ht="13.05" customHeight="1" x14ac:dyDescent="0.45">
      <c r="A1312" s="137" t="s">
        <v>101</v>
      </c>
      <c r="B1312" s="143"/>
      <c r="C1312" s="96"/>
      <c r="D1312" s="97"/>
      <c r="E1312" s="97"/>
      <c r="F1312" s="97"/>
      <c r="G1312" s="98"/>
      <c r="H1312" s="28">
        <v>2160</v>
      </c>
      <c r="I1312" s="11">
        <f>$E$865</f>
        <v>0</v>
      </c>
      <c r="J1312" s="16">
        <f t="shared" ref="J1312:J1313" si="287">INT(H1312*I1312)</f>
        <v>0</v>
      </c>
      <c r="K1312" s="24">
        <f t="shared" ref="K1312:K1313" si="288">J1312</f>
        <v>0</v>
      </c>
    </row>
    <row r="1313" spans="1:11" ht="13.05" customHeight="1" thickBot="1" x14ac:dyDescent="0.5">
      <c r="A1313" s="144" t="s">
        <v>102</v>
      </c>
      <c r="B1313" s="145"/>
      <c r="C1313" s="112"/>
      <c r="D1313" s="113"/>
      <c r="E1313" s="113"/>
      <c r="F1313" s="113"/>
      <c r="G1313" s="114"/>
      <c r="H1313" s="30">
        <v>5318</v>
      </c>
      <c r="I1313" s="19">
        <f>$E$866</f>
        <v>0</v>
      </c>
      <c r="J1313" s="20">
        <f t="shared" si="287"/>
        <v>0</v>
      </c>
      <c r="K1313" s="27">
        <f t="shared" si="288"/>
        <v>0</v>
      </c>
    </row>
    <row r="1314" spans="1:11" ht="13.05" customHeight="1" thickTop="1" thickBot="1" x14ac:dyDescent="0.5">
      <c r="J1314" s="12" t="s">
        <v>50</v>
      </c>
      <c r="K1314" s="38">
        <f>SUM(K1306:K1313)</f>
        <v>0</v>
      </c>
    </row>
    <row r="1315" spans="1:11" ht="13.05" customHeight="1" thickTop="1" thickBot="1" x14ac:dyDescent="0.5">
      <c r="J1315" s="12" t="s">
        <v>51</v>
      </c>
      <c r="K1315" s="38">
        <f>K1314-K1316</f>
        <v>0</v>
      </c>
    </row>
    <row r="1316" spans="1:11" ht="13.05" customHeight="1" thickTop="1" thickBot="1" x14ac:dyDescent="0.5">
      <c r="J1316" s="12" t="s">
        <v>34</v>
      </c>
      <c r="K1316" s="38">
        <f>ROUNDUP(K1314/1.1,0)</f>
        <v>0</v>
      </c>
    </row>
    <row r="1317" spans="1:11" ht="13.05" customHeight="1" thickTop="1" thickBot="1" x14ac:dyDescent="0.5"/>
    <row r="1318" spans="1:11" ht="13.05" customHeight="1" thickTop="1" x14ac:dyDescent="0.45">
      <c r="A1318" s="15" t="s">
        <v>0</v>
      </c>
      <c r="B1318" s="21" t="s">
        <v>1</v>
      </c>
      <c r="C1318" s="109" t="s">
        <v>95</v>
      </c>
      <c r="D1318" s="110"/>
      <c r="E1318" s="110"/>
      <c r="F1318" s="110"/>
      <c r="G1318" s="111"/>
      <c r="H1318" s="109" t="s">
        <v>34</v>
      </c>
      <c r="I1318" s="110"/>
      <c r="J1318" s="111"/>
      <c r="K1318" s="76" t="s">
        <v>39</v>
      </c>
    </row>
    <row r="1319" spans="1:11" ht="13.05" customHeight="1" x14ac:dyDescent="0.45">
      <c r="A1319" s="79">
        <v>53</v>
      </c>
      <c r="B1319" s="81" t="s">
        <v>135</v>
      </c>
      <c r="C1319" s="149" t="s">
        <v>96</v>
      </c>
      <c r="D1319" s="128"/>
      <c r="E1319" s="150" t="s">
        <v>28</v>
      </c>
      <c r="F1319" s="128"/>
      <c r="G1319" s="84" t="s">
        <v>29</v>
      </c>
      <c r="H1319" s="22" t="s">
        <v>36</v>
      </c>
      <c r="I1319" s="86" t="s">
        <v>38</v>
      </c>
      <c r="J1319" s="84" t="s">
        <v>35</v>
      </c>
      <c r="K1319" s="77"/>
    </row>
    <row r="1320" spans="1:11" ht="13.05" customHeight="1" thickBot="1" x14ac:dyDescent="0.5">
      <c r="A1320" s="80"/>
      <c r="B1320" s="82"/>
      <c r="C1320" s="129"/>
      <c r="D1320" s="130"/>
      <c r="E1320" s="132"/>
      <c r="F1320" s="130"/>
      <c r="G1320" s="85"/>
      <c r="H1320" s="36" t="s">
        <v>37</v>
      </c>
      <c r="I1320" s="87"/>
      <c r="J1320" s="88"/>
      <c r="K1320" s="78"/>
    </row>
    <row r="1321" spans="1:11" ht="13.05" customHeight="1" thickTop="1" x14ac:dyDescent="0.45">
      <c r="A1321" s="135" t="s">
        <v>103</v>
      </c>
      <c r="B1321" s="136"/>
      <c r="C1321" s="115">
        <v>1</v>
      </c>
      <c r="D1321" s="116"/>
      <c r="E1321" s="117">
        <f>$E$863</f>
        <v>0</v>
      </c>
      <c r="F1321" s="118"/>
      <c r="G1321" s="34">
        <f>INT(C1321*E1321)*12</f>
        <v>0</v>
      </c>
      <c r="H1321" s="91"/>
      <c r="I1321" s="92"/>
      <c r="J1321" s="93"/>
      <c r="K1321" s="35">
        <f>G1321</f>
        <v>0</v>
      </c>
    </row>
    <row r="1322" spans="1:11" ht="13.05" customHeight="1" x14ac:dyDescent="0.45">
      <c r="A1322" s="137" t="s">
        <v>97</v>
      </c>
      <c r="B1322" s="138"/>
      <c r="C1322" s="96"/>
      <c r="D1322" s="97"/>
      <c r="E1322" s="97"/>
      <c r="F1322" s="97"/>
      <c r="G1322" s="98"/>
      <c r="H1322" s="28">
        <v>0</v>
      </c>
      <c r="I1322" s="11">
        <f>$E$864</f>
        <v>0</v>
      </c>
      <c r="J1322" s="16">
        <f>INT(H1322*I1322)</f>
        <v>0</v>
      </c>
      <c r="K1322" s="24">
        <f>J1322</f>
        <v>0</v>
      </c>
    </row>
    <row r="1323" spans="1:11" ht="13.05" customHeight="1" x14ac:dyDescent="0.45">
      <c r="A1323" s="137" t="s">
        <v>98</v>
      </c>
      <c r="B1323" s="138"/>
      <c r="C1323" s="96"/>
      <c r="D1323" s="97"/>
      <c r="E1323" s="97"/>
      <c r="F1323" s="97"/>
      <c r="G1323" s="98"/>
      <c r="H1323" s="28">
        <v>0</v>
      </c>
      <c r="I1323" s="11">
        <f>$E$865</f>
        <v>0</v>
      </c>
      <c r="J1323" s="16">
        <f t="shared" ref="J1323:J1324" si="289">INT(H1323*I1323)</f>
        <v>0</v>
      </c>
      <c r="K1323" s="24">
        <f t="shared" ref="K1323:K1324" si="290">J1323</f>
        <v>0</v>
      </c>
    </row>
    <row r="1324" spans="1:11" ht="13.05" customHeight="1" thickBot="1" x14ac:dyDescent="0.5">
      <c r="A1324" s="139" t="s">
        <v>99</v>
      </c>
      <c r="B1324" s="140"/>
      <c r="C1324" s="99"/>
      <c r="D1324" s="100"/>
      <c r="E1324" s="100"/>
      <c r="F1324" s="100"/>
      <c r="G1324" s="101"/>
      <c r="H1324" s="29">
        <v>0</v>
      </c>
      <c r="I1324" s="13">
        <f>$E$866</f>
        <v>0</v>
      </c>
      <c r="J1324" s="17">
        <f t="shared" si="289"/>
        <v>0</v>
      </c>
      <c r="K1324" s="25">
        <f t="shared" si="290"/>
        <v>0</v>
      </c>
    </row>
    <row r="1325" spans="1:11" ht="13.05" customHeight="1" thickTop="1" x14ac:dyDescent="0.45">
      <c r="A1325" s="141" t="s">
        <v>145</v>
      </c>
      <c r="B1325" s="142"/>
      <c r="C1325" s="119">
        <f>C1321</f>
        <v>1</v>
      </c>
      <c r="D1325" s="120"/>
      <c r="E1325" s="121">
        <f>$E$863</f>
        <v>0</v>
      </c>
      <c r="F1325" s="122"/>
      <c r="G1325" s="18">
        <f>INT(C1325*E1325)*12</f>
        <v>0</v>
      </c>
      <c r="H1325" s="123"/>
      <c r="I1325" s="124"/>
      <c r="J1325" s="125"/>
      <c r="K1325" s="26">
        <f>G1325</f>
        <v>0</v>
      </c>
    </row>
    <row r="1326" spans="1:11" ht="13.05" customHeight="1" x14ac:dyDescent="0.45">
      <c r="A1326" s="137" t="s">
        <v>100</v>
      </c>
      <c r="B1326" s="143"/>
      <c r="C1326" s="96"/>
      <c r="D1326" s="97"/>
      <c r="E1326" s="97"/>
      <c r="F1326" s="97"/>
      <c r="G1326" s="98"/>
      <c r="H1326" s="28">
        <v>0</v>
      </c>
      <c r="I1326" s="11">
        <f>$E$864</f>
        <v>0</v>
      </c>
      <c r="J1326" s="16">
        <f>INT(H1326*I1326)</f>
        <v>0</v>
      </c>
      <c r="K1326" s="24">
        <f>J1326</f>
        <v>0</v>
      </c>
    </row>
    <row r="1327" spans="1:11" ht="13.05" customHeight="1" x14ac:dyDescent="0.45">
      <c r="A1327" s="137" t="s">
        <v>101</v>
      </c>
      <c r="B1327" s="143"/>
      <c r="C1327" s="96"/>
      <c r="D1327" s="97"/>
      <c r="E1327" s="97"/>
      <c r="F1327" s="97"/>
      <c r="G1327" s="98"/>
      <c r="H1327" s="28">
        <v>0</v>
      </c>
      <c r="I1327" s="11">
        <f>$E$865</f>
        <v>0</v>
      </c>
      <c r="J1327" s="16">
        <f t="shared" ref="J1327:J1328" si="291">INT(H1327*I1327)</f>
        <v>0</v>
      </c>
      <c r="K1327" s="24">
        <f t="shared" ref="K1327:K1328" si="292">J1327</f>
        <v>0</v>
      </c>
    </row>
    <row r="1328" spans="1:11" ht="13.05" customHeight="1" thickBot="1" x14ac:dyDescent="0.5">
      <c r="A1328" s="144" t="s">
        <v>102</v>
      </c>
      <c r="B1328" s="145"/>
      <c r="C1328" s="112"/>
      <c r="D1328" s="113"/>
      <c r="E1328" s="113"/>
      <c r="F1328" s="113"/>
      <c r="G1328" s="114"/>
      <c r="H1328" s="30">
        <v>0</v>
      </c>
      <c r="I1328" s="19">
        <f>$E$866</f>
        <v>0</v>
      </c>
      <c r="J1328" s="20">
        <f t="shared" si="291"/>
        <v>0</v>
      </c>
      <c r="K1328" s="27">
        <f t="shared" si="292"/>
        <v>0</v>
      </c>
    </row>
    <row r="1329" spans="1:11" ht="13.05" customHeight="1" thickTop="1" thickBot="1" x14ac:dyDescent="0.5">
      <c r="J1329" s="12" t="s">
        <v>50</v>
      </c>
      <c r="K1329" s="38">
        <f>SUM(K1321:K1328)</f>
        <v>0</v>
      </c>
    </row>
    <row r="1330" spans="1:11" ht="13.05" customHeight="1" thickTop="1" thickBot="1" x14ac:dyDescent="0.5">
      <c r="J1330" s="12" t="s">
        <v>51</v>
      </c>
      <c r="K1330" s="38">
        <f>K1329-K1331</f>
        <v>0</v>
      </c>
    </row>
    <row r="1331" spans="1:11" ht="13.05" customHeight="1" thickTop="1" thickBot="1" x14ac:dyDescent="0.5">
      <c r="J1331" s="12" t="s">
        <v>34</v>
      </c>
      <c r="K1331" s="38">
        <f>ROUNDUP(K1329/1.1,0)</f>
        <v>0</v>
      </c>
    </row>
    <row r="1332" spans="1:11" ht="13.05" customHeight="1" thickTop="1" thickBot="1" x14ac:dyDescent="0.5"/>
    <row r="1333" spans="1:11" ht="13.05" customHeight="1" thickTop="1" x14ac:dyDescent="0.45">
      <c r="A1333" s="15" t="s">
        <v>0</v>
      </c>
      <c r="B1333" s="21" t="s">
        <v>1</v>
      </c>
      <c r="C1333" s="109" t="s">
        <v>95</v>
      </c>
      <c r="D1333" s="110"/>
      <c r="E1333" s="110"/>
      <c r="F1333" s="110"/>
      <c r="G1333" s="111"/>
      <c r="H1333" s="109" t="s">
        <v>34</v>
      </c>
      <c r="I1333" s="110"/>
      <c r="J1333" s="111"/>
      <c r="K1333" s="76" t="s">
        <v>39</v>
      </c>
    </row>
    <row r="1334" spans="1:11" ht="13.05" customHeight="1" x14ac:dyDescent="0.45">
      <c r="A1334" s="79">
        <v>54</v>
      </c>
      <c r="B1334" s="81" t="s">
        <v>136</v>
      </c>
      <c r="C1334" s="149" t="s">
        <v>96</v>
      </c>
      <c r="D1334" s="128"/>
      <c r="E1334" s="150" t="s">
        <v>28</v>
      </c>
      <c r="F1334" s="128"/>
      <c r="G1334" s="84" t="s">
        <v>29</v>
      </c>
      <c r="H1334" s="22" t="s">
        <v>36</v>
      </c>
      <c r="I1334" s="86" t="s">
        <v>38</v>
      </c>
      <c r="J1334" s="84" t="s">
        <v>35</v>
      </c>
      <c r="K1334" s="77"/>
    </row>
    <row r="1335" spans="1:11" ht="13.05" customHeight="1" thickBot="1" x14ac:dyDescent="0.5">
      <c r="A1335" s="80"/>
      <c r="B1335" s="82"/>
      <c r="C1335" s="129"/>
      <c r="D1335" s="130"/>
      <c r="E1335" s="132"/>
      <c r="F1335" s="130"/>
      <c r="G1335" s="85"/>
      <c r="H1335" s="36" t="s">
        <v>37</v>
      </c>
      <c r="I1335" s="87"/>
      <c r="J1335" s="88"/>
      <c r="K1335" s="78"/>
    </row>
    <row r="1336" spans="1:11" ht="13.05" customHeight="1" thickTop="1" x14ac:dyDescent="0.45">
      <c r="A1336" s="135" t="s">
        <v>103</v>
      </c>
      <c r="B1336" s="136"/>
      <c r="C1336" s="115">
        <v>1</v>
      </c>
      <c r="D1336" s="116"/>
      <c r="E1336" s="117">
        <f>$E$863</f>
        <v>0</v>
      </c>
      <c r="F1336" s="118"/>
      <c r="G1336" s="34">
        <f>INT(C1336*E1336)*12</f>
        <v>0</v>
      </c>
      <c r="H1336" s="91"/>
      <c r="I1336" s="92"/>
      <c r="J1336" s="93"/>
      <c r="K1336" s="35">
        <f>G1336</f>
        <v>0</v>
      </c>
    </row>
    <row r="1337" spans="1:11" ht="13.05" customHeight="1" x14ac:dyDescent="0.45">
      <c r="A1337" s="137" t="s">
        <v>97</v>
      </c>
      <c r="B1337" s="138"/>
      <c r="C1337" s="96"/>
      <c r="D1337" s="97"/>
      <c r="E1337" s="97"/>
      <c r="F1337" s="97"/>
      <c r="G1337" s="98"/>
      <c r="H1337" s="28">
        <v>1247</v>
      </c>
      <c r="I1337" s="11">
        <f>$E$864</f>
        <v>0</v>
      </c>
      <c r="J1337" s="16">
        <f>INT(H1337*I1337)</f>
        <v>0</v>
      </c>
      <c r="K1337" s="24">
        <f>J1337</f>
        <v>0</v>
      </c>
    </row>
    <row r="1338" spans="1:11" ht="13.05" customHeight="1" x14ac:dyDescent="0.45">
      <c r="A1338" s="137" t="s">
        <v>98</v>
      </c>
      <c r="B1338" s="138"/>
      <c r="C1338" s="96"/>
      <c r="D1338" s="97"/>
      <c r="E1338" s="97"/>
      <c r="F1338" s="97"/>
      <c r="G1338" s="98"/>
      <c r="H1338" s="28">
        <v>220</v>
      </c>
      <c r="I1338" s="11">
        <f>$E$865</f>
        <v>0</v>
      </c>
      <c r="J1338" s="16">
        <f t="shared" ref="J1338:J1339" si="293">INT(H1338*I1338)</f>
        <v>0</v>
      </c>
      <c r="K1338" s="24">
        <f t="shared" ref="K1338:K1339" si="294">J1338</f>
        <v>0</v>
      </c>
    </row>
    <row r="1339" spans="1:11" ht="13.05" customHeight="1" thickBot="1" x14ac:dyDescent="0.5">
      <c r="A1339" s="139" t="s">
        <v>99</v>
      </c>
      <c r="B1339" s="140"/>
      <c r="C1339" s="99"/>
      <c r="D1339" s="100"/>
      <c r="E1339" s="100"/>
      <c r="F1339" s="100"/>
      <c r="G1339" s="101"/>
      <c r="H1339" s="29">
        <v>0</v>
      </c>
      <c r="I1339" s="13">
        <f>$E$866</f>
        <v>0</v>
      </c>
      <c r="J1339" s="17">
        <f t="shared" si="293"/>
        <v>0</v>
      </c>
      <c r="K1339" s="25">
        <f t="shared" si="294"/>
        <v>0</v>
      </c>
    </row>
    <row r="1340" spans="1:11" ht="13.05" customHeight="1" thickTop="1" x14ac:dyDescent="0.45">
      <c r="A1340" s="141" t="s">
        <v>145</v>
      </c>
      <c r="B1340" s="142"/>
      <c r="C1340" s="119">
        <f>C1336</f>
        <v>1</v>
      </c>
      <c r="D1340" s="120"/>
      <c r="E1340" s="121">
        <f>$E$863</f>
        <v>0</v>
      </c>
      <c r="F1340" s="122"/>
      <c r="G1340" s="18">
        <f>INT(C1340*E1340)*12</f>
        <v>0</v>
      </c>
      <c r="H1340" s="123"/>
      <c r="I1340" s="124"/>
      <c r="J1340" s="125"/>
      <c r="K1340" s="26">
        <f>G1340</f>
        <v>0</v>
      </c>
    </row>
    <row r="1341" spans="1:11" ht="13.05" customHeight="1" x14ac:dyDescent="0.45">
      <c r="A1341" s="137" t="s">
        <v>100</v>
      </c>
      <c r="B1341" s="143"/>
      <c r="C1341" s="96"/>
      <c r="D1341" s="97"/>
      <c r="E1341" s="97"/>
      <c r="F1341" s="97"/>
      <c r="G1341" s="98"/>
      <c r="H1341" s="28">
        <v>1247</v>
      </c>
      <c r="I1341" s="11">
        <f>$E$864</f>
        <v>0</v>
      </c>
      <c r="J1341" s="16">
        <f>INT(H1341*I1341)</f>
        <v>0</v>
      </c>
      <c r="K1341" s="24">
        <f>J1341</f>
        <v>0</v>
      </c>
    </row>
    <row r="1342" spans="1:11" ht="13.05" customHeight="1" x14ac:dyDescent="0.45">
      <c r="A1342" s="137" t="s">
        <v>101</v>
      </c>
      <c r="B1342" s="143"/>
      <c r="C1342" s="96"/>
      <c r="D1342" s="97"/>
      <c r="E1342" s="97"/>
      <c r="F1342" s="97"/>
      <c r="G1342" s="98"/>
      <c r="H1342" s="28">
        <v>220</v>
      </c>
      <c r="I1342" s="11">
        <f>$E$865</f>
        <v>0</v>
      </c>
      <c r="J1342" s="16">
        <f t="shared" ref="J1342:J1343" si="295">INT(H1342*I1342)</f>
        <v>0</v>
      </c>
      <c r="K1342" s="24">
        <f t="shared" ref="K1342:K1343" si="296">J1342</f>
        <v>0</v>
      </c>
    </row>
    <row r="1343" spans="1:11" ht="13.05" customHeight="1" thickBot="1" x14ac:dyDescent="0.5">
      <c r="A1343" s="144" t="s">
        <v>102</v>
      </c>
      <c r="B1343" s="145"/>
      <c r="C1343" s="112"/>
      <c r="D1343" s="113"/>
      <c r="E1343" s="113"/>
      <c r="F1343" s="113"/>
      <c r="G1343" s="114"/>
      <c r="H1343" s="30">
        <v>0</v>
      </c>
      <c r="I1343" s="19">
        <f>$E$866</f>
        <v>0</v>
      </c>
      <c r="J1343" s="20">
        <f t="shared" si="295"/>
        <v>0</v>
      </c>
      <c r="K1343" s="27">
        <f t="shared" si="296"/>
        <v>0</v>
      </c>
    </row>
    <row r="1344" spans="1:11" ht="13.05" customHeight="1" thickTop="1" thickBot="1" x14ac:dyDescent="0.5">
      <c r="J1344" s="12" t="s">
        <v>50</v>
      </c>
      <c r="K1344" s="38">
        <f>SUM(K1336:K1343)</f>
        <v>0</v>
      </c>
    </row>
    <row r="1345" spans="1:11" ht="13.05" customHeight="1" thickTop="1" thickBot="1" x14ac:dyDescent="0.5">
      <c r="J1345" s="12" t="s">
        <v>51</v>
      </c>
      <c r="K1345" s="38">
        <f>K1344-K1346</f>
        <v>0</v>
      </c>
    </row>
    <row r="1346" spans="1:11" ht="13.05" customHeight="1" thickTop="1" thickBot="1" x14ac:dyDescent="0.5">
      <c r="J1346" s="12" t="s">
        <v>34</v>
      </c>
      <c r="K1346" s="38">
        <f>ROUNDUP(K1344/1.1,0)</f>
        <v>0</v>
      </c>
    </row>
    <row r="1347" spans="1:11" ht="13.05" customHeight="1" thickTop="1" thickBot="1" x14ac:dyDescent="0.5"/>
    <row r="1348" spans="1:11" ht="13.05" customHeight="1" thickTop="1" thickBot="1" x14ac:dyDescent="0.5">
      <c r="J1348" s="12" t="s">
        <v>156</v>
      </c>
      <c r="K1348" s="41">
        <f>SUM(K881,K896,K911,K926,K941,K956,K971,K986,K1001,K1016,K1031,K1046,K1061,K1076,K1091,K1106,K1121,K1136,K1151,K1166,K1181,K1196,K1211,K1226,K1241,K1256,K1271,K1286,K1301,K1316,K1331,K1346)</f>
        <v>0</v>
      </c>
    </row>
    <row r="1349" spans="1:11" ht="13.05" customHeight="1" thickTop="1" x14ac:dyDescent="0.45"/>
    <row r="1350" spans="1:11" ht="20.399999999999999" thickBot="1" x14ac:dyDescent="0.5">
      <c r="A1350" s="9" t="s">
        <v>138</v>
      </c>
      <c r="B1350" s="9"/>
      <c r="E1350" s="133" t="s">
        <v>22</v>
      </c>
      <c r="F1350" s="83"/>
    </row>
    <row r="1351" spans="1:11" ht="13.05" customHeight="1" thickTop="1" thickBot="1" x14ac:dyDescent="0.5">
      <c r="A1351" s="108" t="s">
        <v>17</v>
      </c>
      <c r="B1351" s="134"/>
      <c r="C1351" s="134"/>
      <c r="D1351" s="77"/>
      <c r="E1351" s="60"/>
      <c r="F1351" s="7" t="s">
        <v>91</v>
      </c>
    </row>
    <row r="1352" spans="1:11" ht="13.05" customHeight="1" thickTop="1" thickBot="1" x14ac:dyDescent="0.5">
      <c r="A1352" s="83" t="s">
        <v>23</v>
      </c>
      <c r="B1352" s="83"/>
      <c r="C1352" s="83" t="s">
        <v>139</v>
      </c>
      <c r="D1352" s="108"/>
      <c r="E1352" s="60"/>
      <c r="F1352" s="7" t="s">
        <v>21</v>
      </c>
    </row>
    <row r="1353" spans="1:11" ht="13.05" customHeight="1" thickTop="1" thickBot="1" x14ac:dyDescent="0.5">
      <c r="A1353" s="83"/>
      <c r="B1353" s="83"/>
      <c r="C1353" s="83" t="s">
        <v>93</v>
      </c>
      <c r="D1353" s="108"/>
      <c r="E1353" s="60"/>
      <c r="F1353" s="7" t="s">
        <v>21</v>
      </c>
    </row>
    <row r="1354" spans="1:11" ht="13.05" customHeight="1" thickTop="1" thickBot="1" x14ac:dyDescent="0.5">
      <c r="A1354" s="83"/>
      <c r="B1354" s="83"/>
      <c r="C1354" s="83" t="s">
        <v>94</v>
      </c>
      <c r="D1354" s="108"/>
      <c r="E1354" s="60"/>
      <c r="F1354" s="7" t="s">
        <v>21</v>
      </c>
    </row>
    <row r="1355" spans="1:11" ht="13.05" customHeight="1" thickTop="1" thickBot="1" x14ac:dyDescent="0.5"/>
    <row r="1356" spans="1:11" ht="13.05" customHeight="1" thickTop="1" x14ac:dyDescent="0.45">
      <c r="A1356" s="15" t="s">
        <v>0</v>
      </c>
      <c r="B1356" s="21" t="s">
        <v>1</v>
      </c>
      <c r="C1356" s="109" t="s">
        <v>140</v>
      </c>
      <c r="D1356" s="110"/>
      <c r="E1356" s="110"/>
      <c r="F1356" s="110"/>
      <c r="G1356" s="111"/>
      <c r="H1356" s="109" t="s">
        <v>34</v>
      </c>
      <c r="I1356" s="110"/>
      <c r="J1356" s="111"/>
      <c r="K1356" s="76" t="s">
        <v>39</v>
      </c>
    </row>
    <row r="1357" spans="1:11" ht="13.05" customHeight="1" x14ac:dyDescent="0.45">
      <c r="A1357" s="79">
        <v>19</v>
      </c>
      <c r="B1357" s="81" t="s">
        <v>146</v>
      </c>
      <c r="C1357" s="127" t="s">
        <v>215</v>
      </c>
      <c r="D1357" s="128"/>
      <c r="E1357" s="131" t="s">
        <v>153</v>
      </c>
      <c r="F1357" s="128"/>
      <c r="G1357" s="84" t="s">
        <v>29</v>
      </c>
      <c r="H1357" s="22" t="s">
        <v>36</v>
      </c>
      <c r="I1357" s="86" t="s">
        <v>38</v>
      </c>
      <c r="J1357" s="84" t="s">
        <v>35</v>
      </c>
      <c r="K1357" s="77"/>
    </row>
    <row r="1358" spans="1:11" ht="13.05" customHeight="1" thickBot="1" x14ac:dyDescent="0.5">
      <c r="A1358" s="80"/>
      <c r="B1358" s="82"/>
      <c r="C1358" s="129"/>
      <c r="D1358" s="130"/>
      <c r="E1358" s="132"/>
      <c r="F1358" s="130"/>
      <c r="G1358" s="85"/>
      <c r="H1358" s="36" t="s">
        <v>37</v>
      </c>
      <c r="I1358" s="87"/>
      <c r="J1358" s="88"/>
      <c r="K1358" s="78"/>
    </row>
    <row r="1359" spans="1:11" ht="13.05" customHeight="1" thickTop="1" x14ac:dyDescent="0.45">
      <c r="A1359" s="135" t="s">
        <v>141</v>
      </c>
      <c r="B1359" s="136"/>
      <c r="C1359" s="115">
        <v>18</v>
      </c>
      <c r="D1359" s="116"/>
      <c r="E1359" s="117">
        <f>$E$1351</f>
        <v>0</v>
      </c>
      <c r="F1359" s="118"/>
      <c r="G1359" s="34">
        <f>INT(C1359*E1359)*12</f>
        <v>0</v>
      </c>
      <c r="H1359" s="91"/>
      <c r="I1359" s="92"/>
      <c r="J1359" s="93"/>
      <c r="K1359" s="35">
        <f>G1359</f>
        <v>0</v>
      </c>
    </row>
    <row r="1360" spans="1:11" ht="13.05" customHeight="1" x14ac:dyDescent="0.45">
      <c r="A1360" s="137" t="s">
        <v>142</v>
      </c>
      <c r="B1360" s="138"/>
      <c r="C1360" s="96"/>
      <c r="D1360" s="97"/>
      <c r="E1360" s="97"/>
      <c r="F1360" s="97"/>
      <c r="G1360" s="98"/>
      <c r="H1360" s="28">
        <v>1440</v>
      </c>
      <c r="I1360" s="11">
        <f>$E$1352</f>
        <v>0</v>
      </c>
      <c r="J1360" s="16">
        <f>INT(H1360*I1360)</f>
        <v>0</v>
      </c>
      <c r="K1360" s="24">
        <f>J1360</f>
        <v>0</v>
      </c>
    </row>
    <row r="1361" spans="1:11" ht="13.05" customHeight="1" x14ac:dyDescent="0.45">
      <c r="A1361" s="137" t="s">
        <v>98</v>
      </c>
      <c r="B1361" s="138"/>
      <c r="C1361" s="96"/>
      <c r="D1361" s="97"/>
      <c r="E1361" s="97"/>
      <c r="F1361" s="97"/>
      <c r="G1361" s="98"/>
      <c r="H1361" s="28">
        <v>1447</v>
      </c>
      <c r="I1361" s="11">
        <f>$E$1353</f>
        <v>0</v>
      </c>
      <c r="J1361" s="16">
        <f t="shared" ref="J1361:J1362" si="297">INT(H1361*I1361)</f>
        <v>0</v>
      </c>
      <c r="K1361" s="24">
        <f t="shared" ref="K1361:K1362" si="298">J1361</f>
        <v>0</v>
      </c>
    </row>
    <row r="1362" spans="1:11" ht="13.05" customHeight="1" thickBot="1" x14ac:dyDescent="0.5">
      <c r="A1362" s="139" t="s">
        <v>99</v>
      </c>
      <c r="B1362" s="140"/>
      <c r="C1362" s="99"/>
      <c r="D1362" s="100"/>
      <c r="E1362" s="100"/>
      <c r="F1362" s="100"/>
      <c r="G1362" s="101"/>
      <c r="H1362" s="29">
        <v>242</v>
      </c>
      <c r="I1362" s="13">
        <f>$E$1354</f>
        <v>0</v>
      </c>
      <c r="J1362" s="17">
        <f t="shared" si="297"/>
        <v>0</v>
      </c>
      <c r="K1362" s="25">
        <f t="shared" si="298"/>
        <v>0</v>
      </c>
    </row>
    <row r="1363" spans="1:11" ht="13.05" customHeight="1" thickTop="1" x14ac:dyDescent="0.45">
      <c r="A1363" s="141" t="s">
        <v>143</v>
      </c>
      <c r="B1363" s="142"/>
      <c r="C1363" s="119">
        <f>C1359</f>
        <v>18</v>
      </c>
      <c r="D1363" s="120"/>
      <c r="E1363" s="121">
        <f>$E$1351</f>
        <v>0</v>
      </c>
      <c r="F1363" s="122"/>
      <c r="G1363" s="18">
        <f>INT(C1363*E1363)*12</f>
        <v>0</v>
      </c>
      <c r="H1363" s="123"/>
      <c r="I1363" s="124"/>
      <c r="J1363" s="125"/>
      <c r="K1363" s="26">
        <f>G1363</f>
        <v>0</v>
      </c>
    </row>
    <row r="1364" spans="1:11" ht="13.05" customHeight="1" x14ac:dyDescent="0.45">
      <c r="A1364" s="137" t="s">
        <v>144</v>
      </c>
      <c r="B1364" s="143"/>
      <c r="C1364" s="96"/>
      <c r="D1364" s="97"/>
      <c r="E1364" s="97"/>
      <c r="F1364" s="97"/>
      <c r="G1364" s="98"/>
      <c r="H1364" s="28">
        <v>1440</v>
      </c>
      <c r="I1364" s="11">
        <f>$E$1352</f>
        <v>0</v>
      </c>
      <c r="J1364" s="16">
        <f>INT(H1364*I1364)</f>
        <v>0</v>
      </c>
      <c r="K1364" s="24">
        <f>J1364</f>
        <v>0</v>
      </c>
    </row>
    <row r="1365" spans="1:11" ht="13.05" customHeight="1" x14ac:dyDescent="0.45">
      <c r="A1365" s="137" t="s">
        <v>101</v>
      </c>
      <c r="B1365" s="143"/>
      <c r="C1365" s="96"/>
      <c r="D1365" s="97"/>
      <c r="E1365" s="97"/>
      <c r="F1365" s="97"/>
      <c r="G1365" s="98"/>
      <c r="H1365" s="28">
        <v>1447</v>
      </c>
      <c r="I1365" s="11">
        <f>$E$1353</f>
        <v>0</v>
      </c>
      <c r="J1365" s="16">
        <f t="shared" ref="J1365:J1366" si="299">INT(H1365*I1365)</f>
        <v>0</v>
      </c>
      <c r="K1365" s="24">
        <f t="shared" ref="K1365:K1366" si="300">J1365</f>
        <v>0</v>
      </c>
    </row>
    <row r="1366" spans="1:11" ht="13.05" customHeight="1" thickBot="1" x14ac:dyDescent="0.5">
      <c r="A1366" s="144" t="s">
        <v>102</v>
      </c>
      <c r="B1366" s="145"/>
      <c r="C1366" s="112"/>
      <c r="D1366" s="113"/>
      <c r="E1366" s="113"/>
      <c r="F1366" s="113"/>
      <c r="G1366" s="114"/>
      <c r="H1366" s="30">
        <v>242</v>
      </c>
      <c r="I1366" s="19">
        <f>$E$1354</f>
        <v>0</v>
      </c>
      <c r="J1366" s="20">
        <f t="shared" si="299"/>
        <v>0</v>
      </c>
      <c r="K1366" s="27">
        <f t="shared" si="300"/>
        <v>0</v>
      </c>
    </row>
    <row r="1367" spans="1:11" ht="13.05" customHeight="1" thickTop="1" thickBot="1" x14ac:dyDescent="0.5">
      <c r="J1367" s="12" t="s">
        <v>50</v>
      </c>
      <c r="K1367" s="38">
        <f>SUM(K1359:K1366)</f>
        <v>0</v>
      </c>
    </row>
    <row r="1368" spans="1:11" ht="13.05" customHeight="1" thickTop="1" thickBot="1" x14ac:dyDescent="0.5">
      <c r="J1368" s="12" t="s">
        <v>51</v>
      </c>
      <c r="K1368" s="38">
        <f>K1367-K1369</f>
        <v>0</v>
      </c>
    </row>
    <row r="1369" spans="1:11" ht="13.05" customHeight="1" thickTop="1" thickBot="1" x14ac:dyDescent="0.5">
      <c r="J1369" s="12" t="s">
        <v>34</v>
      </c>
      <c r="K1369" s="38">
        <f>ROUNDUP(K1367/1.1,0)</f>
        <v>0</v>
      </c>
    </row>
    <row r="1370" spans="1:11" ht="13.05" customHeight="1" thickTop="1" thickBot="1" x14ac:dyDescent="0.5"/>
    <row r="1371" spans="1:11" ht="13.05" customHeight="1" thickTop="1" x14ac:dyDescent="0.45">
      <c r="A1371" s="15" t="s">
        <v>0</v>
      </c>
      <c r="B1371" s="21" t="s">
        <v>1</v>
      </c>
      <c r="C1371" s="109" t="s">
        <v>140</v>
      </c>
      <c r="D1371" s="110"/>
      <c r="E1371" s="110"/>
      <c r="F1371" s="110"/>
      <c r="G1371" s="111"/>
      <c r="H1371" s="109" t="s">
        <v>34</v>
      </c>
      <c r="I1371" s="110"/>
      <c r="J1371" s="111"/>
      <c r="K1371" s="76" t="s">
        <v>39</v>
      </c>
    </row>
    <row r="1372" spans="1:11" ht="13.05" customHeight="1" x14ac:dyDescent="0.45">
      <c r="A1372" s="79">
        <v>24</v>
      </c>
      <c r="B1372" s="81" t="s">
        <v>148</v>
      </c>
      <c r="C1372" s="127" t="s">
        <v>215</v>
      </c>
      <c r="D1372" s="128"/>
      <c r="E1372" s="131" t="s">
        <v>153</v>
      </c>
      <c r="F1372" s="128"/>
      <c r="G1372" s="84" t="s">
        <v>29</v>
      </c>
      <c r="H1372" s="22" t="s">
        <v>36</v>
      </c>
      <c r="I1372" s="86" t="s">
        <v>38</v>
      </c>
      <c r="J1372" s="84" t="s">
        <v>35</v>
      </c>
      <c r="K1372" s="77"/>
    </row>
    <row r="1373" spans="1:11" ht="13.05" customHeight="1" thickBot="1" x14ac:dyDescent="0.5">
      <c r="A1373" s="80"/>
      <c r="B1373" s="82"/>
      <c r="C1373" s="129"/>
      <c r="D1373" s="130"/>
      <c r="E1373" s="132"/>
      <c r="F1373" s="130"/>
      <c r="G1373" s="85"/>
      <c r="H1373" s="36" t="s">
        <v>37</v>
      </c>
      <c r="I1373" s="87"/>
      <c r="J1373" s="88"/>
      <c r="K1373" s="78"/>
    </row>
    <row r="1374" spans="1:11" ht="13.05" customHeight="1" thickTop="1" x14ac:dyDescent="0.45">
      <c r="A1374" s="135" t="s">
        <v>141</v>
      </c>
      <c r="B1374" s="136"/>
      <c r="C1374" s="115">
        <v>29</v>
      </c>
      <c r="D1374" s="116"/>
      <c r="E1374" s="117">
        <f>$E$1351</f>
        <v>0</v>
      </c>
      <c r="F1374" s="118"/>
      <c r="G1374" s="34">
        <f>INT(C1374*E1374)*12</f>
        <v>0</v>
      </c>
      <c r="H1374" s="91"/>
      <c r="I1374" s="92"/>
      <c r="J1374" s="93"/>
      <c r="K1374" s="35">
        <f>G1374</f>
        <v>0</v>
      </c>
    </row>
    <row r="1375" spans="1:11" ht="13.05" customHeight="1" x14ac:dyDescent="0.45">
      <c r="A1375" s="137" t="s">
        <v>142</v>
      </c>
      <c r="B1375" s="138"/>
      <c r="C1375" s="96"/>
      <c r="D1375" s="97"/>
      <c r="E1375" s="97"/>
      <c r="F1375" s="97"/>
      <c r="G1375" s="98"/>
      <c r="H1375" s="28">
        <v>1440</v>
      </c>
      <c r="I1375" s="11">
        <f>$E$1352</f>
        <v>0</v>
      </c>
      <c r="J1375" s="16">
        <f>INT(H1375*I1375)</f>
        <v>0</v>
      </c>
      <c r="K1375" s="24">
        <f>J1375</f>
        <v>0</v>
      </c>
    </row>
    <row r="1376" spans="1:11" ht="13.05" customHeight="1" x14ac:dyDescent="0.45">
      <c r="A1376" s="137" t="s">
        <v>98</v>
      </c>
      <c r="B1376" s="138"/>
      <c r="C1376" s="96"/>
      <c r="D1376" s="97"/>
      <c r="E1376" s="97"/>
      <c r="F1376" s="97"/>
      <c r="G1376" s="98"/>
      <c r="H1376" s="28">
        <v>2160</v>
      </c>
      <c r="I1376" s="11">
        <f>$E$1353</f>
        <v>0</v>
      </c>
      <c r="J1376" s="16">
        <f t="shared" ref="J1376:J1377" si="301">INT(H1376*I1376)</f>
        <v>0</v>
      </c>
      <c r="K1376" s="24">
        <f t="shared" ref="K1376:K1377" si="302">J1376</f>
        <v>0</v>
      </c>
    </row>
    <row r="1377" spans="1:11" ht="13.05" customHeight="1" thickBot="1" x14ac:dyDescent="0.5">
      <c r="A1377" s="139" t="s">
        <v>99</v>
      </c>
      <c r="B1377" s="140"/>
      <c r="C1377" s="99"/>
      <c r="D1377" s="100"/>
      <c r="E1377" s="100"/>
      <c r="F1377" s="100"/>
      <c r="G1377" s="101"/>
      <c r="H1377" s="29">
        <v>23616</v>
      </c>
      <c r="I1377" s="13">
        <f>$E$1354</f>
        <v>0</v>
      </c>
      <c r="J1377" s="17">
        <f t="shared" si="301"/>
        <v>0</v>
      </c>
      <c r="K1377" s="25">
        <f t="shared" si="302"/>
        <v>0</v>
      </c>
    </row>
    <row r="1378" spans="1:11" ht="13.05" customHeight="1" thickTop="1" x14ac:dyDescent="0.45">
      <c r="A1378" s="141" t="s">
        <v>143</v>
      </c>
      <c r="B1378" s="142"/>
      <c r="C1378" s="119">
        <f>C1374</f>
        <v>29</v>
      </c>
      <c r="D1378" s="120"/>
      <c r="E1378" s="121">
        <f>$E$1351</f>
        <v>0</v>
      </c>
      <c r="F1378" s="122"/>
      <c r="G1378" s="18">
        <f>INT(C1378*E1378)*12</f>
        <v>0</v>
      </c>
      <c r="H1378" s="123"/>
      <c r="I1378" s="124"/>
      <c r="J1378" s="125"/>
      <c r="K1378" s="26">
        <f>G1378</f>
        <v>0</v>
      </c>
    </row>
    <row r="1379" spans="1:11" ht="13.05" customHeight="1" x14ac:dyDescent="0.45">
      <c r="A1379" s="137" t="s">
        <v>144</v>
      </c>
      <c r="B1379" s="143"/>
      <c r="C1379" s="96"/>
      <c r="D1379" s="97"/>
      <c r="E1379" s="97"/>
      <c r="F1379" s="97"/>
      <c r="G1379" s="98"/>
      <c r="H1379" s="28">
        <v>1440</v>
      </c>
      <c r="I1379" s="11">
        <f>$E$1352</f>
        <v>0</v>
      </c>
      <c r="J1379" s="16">
        <f>INT(H1379*I1379)</f>
        <v>0</v>
      </c>
      <c r="K1379" s="24">
        <f>J1379</f>
        <v>0</v>
      </c>
    </row>
    <row r="1380" spans="1:11" ht="13.05" customHeight="1" x14ac:dyDescent="0.45">
      <c r="A1380" s="137" t="s">
        <v>101</v>
      </c>
      <c r="B1380" s="143"/>
      <c r="C1380" s="96"/>
      <c r="D1380" s="97"/>
      <c r="E1380" s="97"/>
      <c r="F1380" s="97"/>
      <c r="G1380" s="98"/>
      <c r="H1380" s="28">
        <v>2160</v>
      </c>
      <c r="I1380" s="11">
        <f>$E$1353</f>
        <v>0</v>
      </c>
      <c r="J1380" s="16">
        <f t="shared" ref="J1380:J1381" si="303">INT(H1380*I1380)</f>
        <v>0</v>
      </c>
      <c r="K1380" s="24">
        <f t="shared" ref="K1380:K1381" si="304">J1380</f>
        <v>0</v>
      </c>
    </row>
    <row r="1381" spans="1:11" ht="13.05" customHeight="1" thickBot="1" x14ac:dyDescent="0.5">
      <c r="A1381" s="144" t="s">
        <v>102</v>
      </c>
      <c r="B1381" s="145"/>
      <c r="C1381" s="112"/>
      <c r="D1381" s="113"/>
      <c r="E1381" s="113"/>
      <c r="F1381" s="113"/>
      <c r="G1381" s="114"/>
      <c r="H1381" s="30">
        <v>23616</v>
      </c>
      <c r="I1381" s="19">
        <f>$E$1354</f>
        <v>0</v>
      </c>
      <c r="J1381" s="20">
        <f t="shared" si="303"/>
        <v>0</v>
      </c>
      <c r="K1381" s="27">
        <f t="shared" si="304"/>
        <v>0</v>
      </c>
    </row>
    <row r="1382" spans="1:11" ht="13.05" customHeight="1" thickTop="1" thickBot="1" x14ac:dyDescent="0.5">
      <c r="J1382" s="12" t="s">
        <v>50</v>
      </c>
      <c r="K1382" s="38">
        <f>SUM(K1374:K1381)</f>
        <v>0</v>
      </c>
    </row>
    <row r="1383" spans="1:11" ht="13.05" customHeight="1" thickTop="1" thickBot="1" x14ac:dyDescent="0.5">
      <c r="J1383" s="12" t="s">
        <v>51</v>
      </c>
      <c r="K1383" s="38">
        <f>K1382-K1384</f>
        <v>0</v>
      </c>
    </row>
    <row r="1384" spans="1:11" ht="13.05" customHeight="1" thickTop="1" thickBot="1" x14ac:dyDescent="0.5">
      <c r="J1384" s="12" t="s">
        <v>34</v>
      </c>
      <c r="K1384" s="38">
        <f>ROUNDUP(K1382/1.1,0)</f>
        <v>0</v>
      </c>
    </row>
    <row r="1385" spans="1:11" ht="13.05" customHeight="1" thickTop="1" thickBot="1" x14ac:dyDescent="0.5"/>
    <row r="1386" spans="1:11" ht="13.05" customHeight="1" thickTop="1" x14ac:dyDescent="0.45">
      <c r="A1386" s="15" t="s">
        <v>0</v>
      </c>
      <c r="B1386" s="21" t="s">
        <v>1</v>
      </c>
      <c r="C1386" s="109" t="s">
        <v>140</v>
      </c>
      <c r="D1386" s="110"/>
      <c r="E1386" s="110"/>
      <c r="F1386" s="110"/>
      <c r="G1386" s="111"/>
      <c r="H1386" s="109" t="s">
        <v>34</v>
      </c>
      <c r="I1386" s="110"/>
      <c r="J1386" s="111"/>
      <c r="K1386" s="76" t="s">
        <v>39</v>
      </c>
    </row>
    <row r="1387" spans="1:11" ht="13.05" customHeight="1" x14ac:dyDescent="0.45">
      <c r="A1387" s="79">
        <v>27</v>
      </c>
      <c r="B1387" s="81" t="s">
        <v>149</v>
      </c>
      <c r="C1387" s="127" t="s">
        <v>215</v>
      </c>
      <c r="D1387" s="128"/>
      <c r="E1387" s="131" t="s">
        <v>153</v>
      </c>
      <c r="F1387" s="128"/>
      <c r="G1387" s="84" t="s">
        <v>29</v>
      </c>
      <c r="H1387" s="22" t="s">
        <v>36</v>
      </c>
      <c r="I1387" s="86" t="s">
        <v>38</v>
      </c>
      <c r="J1387" s="84" t="s">
        <v>35</v>
      </c>
      <c r="K1387" s="77"/>
    </row>
    <row r="1388" spans="1:11" ht="13.05" customHeight="1" thickBot="1" x14ac:dyDescent="0.5">
      <c r="A1388" s="80"/>
      <c r="B1388" s="82"/>
      <c r="C1388" s="129"/>
      <c r="D1388" s="130"/>
      <c r="E1388" s="132"/>
      <c r="F1388" s="130"/>
      <c r="G1388" s="85"/>
      <c r="H1388" s="36" t="s">
        <v>37</v>
      </c>
      <c r="I1388" s="87"/>
      <c r="J1388" s="88"/>
      <c r="K1388" s="78"/>
    </row>
    <row r="1389" spans="1:11" ht="13.05" customHeight="1" thickTop="1" x14ac:dyDescent="0.45">
      <c r="A1389" s="135" t="s">
        <v>141</v>
      </c>
      <c r="B1389" s="136"/>
      <c r="C1389" s="115">
        <v>9</v>
      </c>
      <c r="D1389" s="116"/>
      <c r="E1389" s="117">
        <f>$E$1351</f>
        <v>0</v>
      </c>
      <c r="F1389" s="118"/>
      <c r="G1389" s="34">
        <f>INT(C1389*E1389)*12</f>
        <v>0</v>
      </c>
      <c r="H1389" s="91"/>
      <c r="I1389" s="92"/>
      <c r="J1389" s="93"/>
      <c r="K1389" s="35">
        <f>G1389</f>
        <v>0</v>
      </c>
    </row>
    <row r="1390" spans="1:11" ht="13.05" customHeight="1" x14ac:dyDescent="0.45">
      <c r="A1390" s="137" t="s">
        <v>142</v>
      </c>
      <c r="B1390" s="138"/>
      <c r="C1390" s="96"/>
      <c r="D1390" s="97"/>
      <c r="E1390" s="97"/>
      <c r="F1390" s="97"/>
      <c r="G1390" s="98"/>
      <c r="H1390" s="28">
        <v>1440</v>
      </c>
      <c r="I1390" s="11">
        <f>$E$1352</f>
        <v>0</v>
      </c>
      <c r="J1390" s="16">
        <f>INT(H1390*I1390)</f>
        <v>0</v>
      </c>
      <c r="K1390" s="24">
        <f>J1390</f>
        <v>0</v>
      </c>
    </row>
    <row r="1391" spans="1:11" ht="13.05" customHeight="1" x14ac:dyDescent="0.45">
      <c r="A1391" s="137" t="s">
        <v>98</v>
      </c>
      <c r="B1391" s="138"/>
      <c r="C1391" s="96"/>
      <c r="D1391" s="97"/>
      <c r="E1391" s="97"/>
      <c r="F1391" s="97"/>
      <c r="G1391" s="98"/>
      <c r="H1391" s="28">
        <v>2070</v>
      </c>
      <c r="I1391" s="11">
        <f>$E$1353</f>
        <v>0</v>
      </c>
      <c r="J1391" s="16">
        <f t="shared" ref="J1391:J1392" si="305">INT(H1391*I1391)</f>
        <v>0</v>
      </c>
      <c r="K1391" s="24">
        <f t="shared" ref="K1391:K1392" si="306">J1391</f>
        <v>0</v>
      </c>
    </row>
    <row r="1392" spans="1:11" ht="13.05" customHeight="1" thickBot="1" x14ac:dyDescent="0.5">
      <c r="A1392" s="139" t="s">
        <v>99</v>
      </c>
      <c r="B1392" s="140"/>
      <c r="C1392" s="99"/>
      <c r="D1392" s="100"/>
      <c r="E1392" s="100"/>
      <c r="F1392" s="100"/>
      <c r="G1392" s="101"/>
      <c r="H1392" s="29">
        <v>613</v>
      </c>
      <c r="I1392" s="13">
        <f>$E$1354</f>
        <v>0</v>
      </c>
      <c r="J1392" s="17">
        <f t="shared" si="305"/>
        <v>0</v>
      </c>
      <c r="K1392" s="25">
        <f t="shared" si="306"/>
        <v>0</v>
      </c>
    </row>
    <row r="1393" spans="1:11" ht="13.05" customHeight="1" thickTop="1" x14ac:dyDescent="0.45">
      <c r="A1393" s="141" t="s">
        <v>143</v>
      </c>
      <c r="B1393" s="142"/>
      <c r="C1393" s="119">
        <f>C1389</f>
        <v>9</v>
      </c>
      <c r="D1393" s="120"/>
      <c r="E1393" s="121">
        <f>$E$1351</f>
        <v>0</v>
      </c>
      <c r="F1393" s="122"/>
      <c r="G1393" s="18">
        <f>INT(C1393*E1393)*12</f>
        <v>0</v>
      </c>
      <c r="H1393" s="123"/>
      <c r="I1393" s="124"/>
      <c r="J1393" s="125"/>
      <c r="K1393" s="26">
        <f>G1393</f>
        <v>0</v>
      </c>
    </row>
    <row r="1394" spans="1:11" ht="13.05" customHeight="1" x14ac:dyDescent="0.45">
      <c r="A1394" s="137" t="s">
        <v>144</v>
      </c>
      <c r="B1394" s="143"/>
      <c r="C1394" s="96"/>
      <c r="D1394" s="97"/>
      <c r="E1394" s="97"/>
      <c r="F1394" s="97"/>
      <c r="G1394" s="98"/>
      <c r="H1394" s="28">
        <v>1440</v>
      </c>
      <c r="I1394" s="11">
        <f>$E$1352</f>
        <v>0</v>
      </c>
      <c r="J1394" s="16">
        <f>INT(H1394*I1394)</f>
        <v>0</v>
      </c>
      <c r="K1394" s="24">
        <f>J1394</f>
        <v>0</v>
      </c>
    </row>
    <row r="1395" spans="1:11" ht="13.05" customHeight="1" x14ac:dyDescent="0.45">
      <c r="A1395" s="137" t="s">
        <v>101</v>
      </c>
      <c r="B1395" s="143"/>
      <c r="C1395" s="96"/>
      <c r="D1395" s="97"/>
      <c r="E1395" s="97"/>
      <c r="F1395" s="97"/>
      <c r="G1395" s="98"/>
      <c r="H1395" s="28">
        <v>2070</v>
      </c>
      <c r="I1395" s="11">
        <f>$E$1353</f>
        <v>0</v>
      </c>
      <c r="J1395" s="16">
        <f t="shared" ref="J1395:J1396" si="307">INT(H1395*I1395)</f>
        <v>0</v>
      </c>
      <c r="K1395" s="24">
        <f t="shared" ref="K1395:K1396" si="308">J1395</f>
        <v>0</v>
      </c>
    </row>
    <row r="1396" spans="1:11" ht="13.05" customHeight="1" thickBot="1" x14ac:dyDescent="0.5">
      <c r="A1396" s="144" t="s">
        <v>102</v>
      </c>
      <c r="B1396" s="145"/>
      <c r="C1396" s="112"/>
      <c r="D1396" s="113"/>
      <c r="E1396" s="113"/>
      <c r="F1396" s="113"/>
      <c r="G1396" s="114"/>
      <c r="H1396" s="30">
        <v>613</v>
      </c>
      <c r="I1396" s="19">
        <f>$E$1354</f>
        <v>0</v>
      </c>
      <c r="J1396" s="20">
        <f t="shared" si="307"/>
        <v>0</v>
      </c>
      <c r="K1396" s="27">
        <f t="shared" si="308"/>
        <v>0</v>
      </c>
    </row>
    <row r="1397" spans="1:11" ht="13.05" customHeight="1" thickTop="1" thickBot="1" x14ac:dyDescent="0.5">
      <c r="J1397" s="12" t="s">
        <v>50</v>
      </c>
      <c r="K1397" s="38">
        <f>SUM(K1389:K1396)</f>
        <v>0</v>
      </c>
    </row>
    <row r="1398" spans="1:11" ht="13.05" customHeight="1" thickTop="1" thickBot="1" x14ac:dyDescent="0.5">
      <c r="J1398" s="12" t="s">
        <v>51</v>
      </c>
      <c r="K1398" s="38">
        <f>K1397-K1399</f>
        <v>0</v>
      </c>
    </row>
    <row r="1399" spans="1:11" ht="13.05" customHeight="1" thickTop="1" thickBot="1" x14ac:dyDescent="0.5">
      <c r="J1399" s="12" t="s">
        <v>34</v>
      </c>
      <c r="K1399" s="38">
        <f>ROUNDUP(K1397/1.1,0)</f>
        <v>0</v>
      </c>
    </row>
    <row r="1400" spans="1:11" ht="13.05" customHeight="1" thickTop="1" thickBot="1" x14ac:dyDescent="0.5"/>
    <row r="1401" spans="1:11" ht="13.05" customHeight="1" thickTop="1" thickBot="1" x14ac:dyDescent="0.5">
      <c r="J1401" s="12" t="s">
        <v>204</v>
      </c>
      <c r="K1401" s="41">
        <f>SUM(K1369,K1384,K1399)</f>
        <v>0</v>
      </c>
    </row>
    <row r="1402" spans="1:11" ht="13.05" customHeight="1" thickTop="1" x14ac:dyDescent="0.45"/>
    <row r="1403" spans="1:11" ht="20.399999999999999" thickBot="1" x14ac:dyDescent="0.5">
      <c r="A1403" s="9" t="s">
        <v>151</v>
      </c>
      <c r="B1403" s="9"/>
      <c r="E1403" s="133" t="s">
        <v>22</v>
      </c>
      <c r="F1403" s="83"/>
    </row>
    <row r="1404" spans="1:11" ht="13.05" customHeight="1" thickTop="1" thickBot="1" x14ac:dyDescent="0.5">
      <c r="A1404" s="108" t="s">
        <v>17</v>
      </c>
      <c r="B1404" s="134"/>
      <c r="C1404" s="134"/>
      <c r="D1404" s="77"/>
      <c r="E1404" s="60"/>
      <c r="F1404" s="7" t="s">
        <v>20</v>
      </c>
    </row>
    <row r="1405" spans="1:11" ht="13.05" customHeight="1" thickTop="1" thickBot="1" x14ac:dyDescent="0.5">
      <c r="A1405" s="83" t="s">
        <v>23</v>
      </c>
      <c r="B1405" s="83"/>
      <c r="C1405" s="83" t="s">
        <v>4</v>
      </c>
      <c r="D1405" s="108"/>
      <c r="E1405" s="60"/>
      <c r="F1405" s="7" t="s">
        <v>21</v>
      </c>
    </row>
    <row r="1406" spans="1:11" ht="13.05" customHeight="1" thickTop="1" thickBot="1" x14ac:dyDescent="0.5">
      <c r="A1406" s="83"/>
      <c r="B1406" s="83"/>
      <c r="C1406" s="83" t="s">
        <v>3</v>
      </c>
      <c r="D1406" s="108"/>
      <c r="E1406" s="60"/>
      <c r="F1406" s="7" t="s">
        <v>21</v>
      </c>
    </row>
    <row r="1407" spans="1:11" ht="13.05" customHeight="1" thickTop="1" thickBot="1" x14ac:dyDescent="0.5"/>
    <row r="1408" spans="1:11" ht="13.05" customHeight="1" thickTop="1" x14ac:dyDescent="0.45">
      <c r="A1408" s="15" t="s">
        <v>0</v>
      </c>
      <c r="B1408" s="21" t="s">
        <v>1</v>
      </c>
      <c r="C1408" s="109" t="s">
        <v>17</v>
      </c>
      <c r="D1408" s="110"/>
      <c r="E1408" s="110"/>
      <c r="F1408" s="110"/>
      <c r="G1408" s="111"/>
      <c r="H1408" s="109" t="s">
        <v>34</v>
      </c>
      <c r="I1408" s="110"/>
      <c r="J1408" s="111"/>
      <c r="K1408" s="76" t="s">
        <v>39</v>
      </c>
    </row>
    <row r="1409" spans="1:11" ht="13.05" customHeight="1" x14ac:dyDescent="0.45">
      <c r="A1409" s="79">
        <v>18</v>
      </c>
      <c r="B1409" s="81" t="s">
        <v>154</v>
      </c>
      <c r="C1409" s="127" t="s">
        <v>152</v>
      </c>
      <c r="D1409" s="128"/>
      <c r="E1409" s="131" t="s">
        <v>153</v>
      </c>
      <c r="F1409" s="128"/>
      <c r="G1409" s="84" t="s">
        <v>29</v>
      </c>
      <c r="H1409" s="22" t="s">
        <v>36</v>
      </c>
      <c r="I1409" s="86" t="s">
        <v>38</v>
      </c>
      <c r="J1409" s="84" t="s">
        <v>35</v>
      </c>
      <c r="K1409" s="77"/>
    </row>
    <row r="1410" spans="1:11" ht="13.05" customHeight="1" thickBot="1" x14ac:dyDescent="0.5">
      <c r="A1410" s="80"/>
      <c r="B1410" s="82"/>
      <c r="C1410" s="129"/>
      <c r="D1410" s="130"/>
      <c r="E1410" s="132"/>
      <c r="F1410" s="130"/>
      <c r="G1410" s="85"/>
      <c r="H1410" s="36" t="s">
        <v>37</v>
      </c>
      <c r="I1410" s="87"/>
      <c r="J1410" s="88"/>
      <c r="K1410" s="78"/>
    </row>
    <row r="1411" spans="1:11" ht="13.05" customHeight="1" thickTop="1" x14ac:dyDescent="0.45">
      <c r="A1411" s="89" t="s">
        <v>40</v>
      </c>
      <c r="B1411" s="90"/>
      <c r="C1411" s="115">
        <v>1</v>
      </c>
      <c r="D1411" s="116"/>
      <c r="E1411" s="117">
        <f>$E$1404</f>
        <v>0</v>
      </c>
      <c r="F1411" s="118"/>
      <c r="G1411" s="34">
        <f>INT(C1411*E1411)*12</f>
        <v>0</v>
      </c>
      <c r="H1411" s="91"/>
      <c r="I1411" s="92"/>
      <c r="J1411" s="93"/>
      <c r="K1411" s="35">
        <f>G1411</f>
        <v>0</v>
      </c>
    </row>
    <row r="1412" spans="1:11" ht="13.05" customHeight="1" x14ac:dyDescent="0.45">
      <c r="A1412" s="94" t="s">
        <v>41</v>
      </c>
      <c r="B1412" s="95"/>
      <c r="C1412" s="96"/>
      <c r="D1412" s="97"/>
      <c r="E1412" s="97"/>
      <c r="F1412" s="97"/>
      <c r="G1412" s="98"/>
      <c r="H1412" s="28">
        <v>434</v>
      </c>
      <c r="I1412" s="11">
        <f>$E$1405</f>
        <v>0</v>
      </c>
      <c r="J1412" s="16">
        <f>INT(H1412*I1412)</f>
        <v>0</v>
      </c>
      <c r="K1412" s="24">
        <f>J1412</f>
        <v>0</v>
      </c>
    </row>
    <row r="1413" spans="1:11" ht="13.05" customHeight="1" thickBot="1" x14ac:dyDescent="0.5">
      <c r="A1413" s="94" t="s">
        <v>42</v>
      </c>
      <c r="B1413" s="95"/>
      <c r="C1413" s="96"/>
      <c r="D1413" s="97"/>
      <c r="E1413" s="97"/>
      <c r="F1413" s="97"/>
      <c r="G1413" s="98"/>
      <c r="H1413" s="28">
        <v>162</v>
      </c>
      <c r="I1413" s="11">
        <f>$E$1406</f>
        <v>0</v>
      </c>
      <c r="J1413" s="16">
        <f t="shared" ref="J1413" si="309">INT(H1413*I1413)</f>
        <v>0</v>
      </c>
      <c r="K1413" s="24">
        <f t="shared" ref="K1413" si="310">J1413</f>
        <v>0</v>
      </c>
    </row>
    <row r="1414" spans="1:11" ht="13.05" customHeight="1" thickTop="1" x14ac:dyDescent="0.45">
      <c r="A1414" s="106" t="s">
        <v>45</v>
      </c>
      <c r="B1414" s="107"/>
      <c r="C1414" s="119">
        <f>C1411</f>
        <v>1</v>
      </c>
      <c r="D1414" s="120"/>
      <c r="E1414" s="121">
        <f>$E$1404</f>
        <v>0</v>
      </c>
      <c r="F1414" s="122"/>
      <c r="G1414" s="18">
        <f>INT(C1414*E1414)*12</f>
        <v>0</v>
      </c>
      <c r="H1414" s="123"/>
      <c r="I1414" s="124"/>
      <c r="J1414" s="125"/>
      <c r="K1414" s="26">
        <f>G1414</f>
        <v>0</v>
      </c>
    </row>
    <row r="1415" spans="1:11" ht="13.05" customHeight="1" x14ac:dyDescent="0.45">
      <c r="A1415" s="94" t="s">
        <v>46</v>
      </c>
      <c r="B1415" s="95"/>
      <c r="C1415" s="96"/>
      <c r="D1415" s="97"/>
      <c r="E1415" s="97"/>
      <c r="F1415" s="97"/>
      <c r="G1415" s="98"/>
      <c r="H1415" s="28">
        <v>434</v>
      </c>
      <c r="I1415" s="11">
        <f>$E$1405</f>
        <v>0</v>
      </c>
      <c r="J1415" s="16">
        <f>INT(H1415*I1415)</f>
        <v>0</v>
      </c>
      <c r="K1415" s="24">
        <f>J1415</f>
        <v>0</v>
      </c>
    </row>
    <row r="1416" spans="1:11" ht="13.05" customHeight="1" thickBot="1" x14ac:dyDescent="0.5">
      <c r="A1416" s="74" t="s">
        <v>47</v>
      </c>
      <c r="B1416" s="126"/>
      <c r="C1416" s="112"/>
      <c r="D1416" s="113"/>
      <c r="E1416" s="113"/>
      <c r="F1416" s="113"/>
      <c r="G1416" s="114"/>
      <c r="H1416" s="30">
        <v>162</v>
      </c>
      <c r="I1416" s="19">
        <f>$E$1406</f>
        <v>0</v>
      </c>
      <c r="J1416" s="20">
        <f t="shared" ref="J1416" si="311">INT(H1416*I1416)</f>
        <v>0</v>
      </c>
      <c r="K1416" s="27">
        <f t="shared" ref="K1416" si="312">J1416</f>
        <v>0</v>
      </c>
    </row>
    <row r="1417" spans="1:11" ht="13.05" customHeight="1" thickTop="1" thickBot="1" x14ac:dyDescent="0.5">
      <c r="J1417" s="12" t="s">
        <v>50</v>
      </c>
      <c r="K1417" s="42">
        <f>SUM(K1411:K1416)</f>
        <v>0</v>
      </c>
    </row>
    <row r="1418" spans="1:11" ht="13.05" customHeight="1" thickTop="1" thickBot="1" x14ac:dyDescent="0.5">
      <c r="J1418" s="12" t="s">
        <v>51</v>
      </c>
      <c r="K1418" s="38">
        <f>K1417-K1419</f>
        <v>0</v>
      </c>
    </row>
    <row r="1419" spans="1:11" ht="13.05" customHeight="1" thickTop="1" thickBot="1" x14ac:dyDescent="0.5">
      <c r="J1419" s="12" t="s">
        <v>34</v>
      </c>
      <c r="K1419" s="38">
        <f>ROUNDUP(K1417/1.1,0)</f>
        <v>0</v>
      </c>
    </row>
    <row r="1420" spans="1:11" ht="13.05" customHeight="1" thickTop="1" thickBot="1" x14ac:dyDescent="0.5"/>
    <row r="1421" spans="1:11" ht="13.05" customHeight="1" thickTop="1" x14ac:dyDescent="0.45">
      <c r="A1421" s="15" t="s">
        <v>0</v>
      </c>
      <c r="B1421" s="21" t="s">
        <v>1</v>
      </c>
      <c r="C1421" s="109" t="s">
        <v>17</v>
      </c>
      <c r="D1421" s="110"/>
      <c r="E1421" s="110"/>
      <c r="F1421" s="110"/>
      <c r="G1421" s="111"/>
      <c r="H1421" s="109" t="s">
        <v>34</v>
      </c>
      <c r="I1421" s="110"/>
      <c r="J1421" s="111"/>
      <c r="K1421" s="76" t="s">
        <v>39</v>
      </c>
    </row>
    <row r="1422" spans="1:11" ht="13.05" customHeight="1" x14ac:dyDescent="0.45">
      <c r="A1422" s="79">
        <v>20</v>
      </c>
      <c r="B1422" s="81" t="s">
        <v>146</v>
      </c>
      <c r="C1422" s="127" t="s">
        <v>152</v>
      </c>
      <c r="D1422" s="128"/>
      <c r="E1422" s="131" t="s">
        <v>153</v>
      </c>
      <c r="F1422" s="128"/>
      <c r="G1422" s="84" t="s">
        <v>29</v>
      </c>
      <c r="H1422" s="22" t="s">
        <v>36</v>
      </c>
      <c r="I1422" s="86" t="s">
        <v>38</v>
      </c>
      <c r="J1422" s="84" t="s">
        <v>35</v>
      </c>
      <c r="K1422" s="77"/>
    </row>
    <row r="1423" spans="1:11" ht="13.05" customHeight="1" thickBot="1" x14ac:dyDescent="0.5">
      <c r="A1423" s="80"/>
      <c r="B1423" s="82"/>
      <c r="C1423" s="129"/>
      <c r="D1423" s="130"/>
      <c r="E1423" s="132"/>
      <c r="F1423" s="130"/>
      <c r="G1423" s="85"/>
      <c r="H1423" s="36" t="s">
        <v>37</v>
      </c>
      <c r="I1423" s="87"/>
      <c r="J1423" s="88"/>
      <c r="K1423" s="78"/>
    </row>
    <row r="1424" spans="1:11" ht="13.05" customHeight="1" thickTop="1" x14ac:dyDescent="0.45">
      <c r="A1424" s="89" t="s">
        <v>40</v>
      </c>
      <c r="B1424" s="90"/>
      <c r="C1424" s="115">
        <v>12</v>
      </c>
      <c r="D1424" s="116"/>
      <c r="E1424" s="117">
        <f>$E$1404</f>
        <v>0</v>
      </c>
      <c r="F1424" s="118"/>
      <c r="G1424" s="34">
        <f>INT(C1424*E1424)*12</f>
        <v>0</v>
      </c>
      <c r="H1424" s="91"/>
      <c r="I1424" s="92"/>
      <c r="J1424" s="93"/>
      <c r="K1424" s="35">
        <f>G1424</f>
        <v>0</v>
      </c>
    </row>
    <row r="1425" spans="1:11" ht="13.05" customHeight="1" x14ac:dyDescent="0.45">
      <c r="A1425" s="94" t="s">
        <v>41</v>
      </c>
      <c r="B1425" s="95"/>
      <c r="C1425" s="96"/>
      <c r="D1425" s="97"/>
      <c r="E1425" s="97"/>
      <c r="F1425" s="97"/>
      <c r="G1425" s="98"/>
      <c r="H1425" s="28">
        <v>1080</v>
      </c>
      <c r="I1425" s="11">
        <f>$E$1405</f>
        <v>0</v>
      </c>
      <c r="J1425" s="16">
        <f>INT(H1425*I1425)</f>
        <v>0</v>
      </c>
      <c r="K1425" s="24">
        <f>J1425</f>
        <v>0</v>
      </c>
    </row>
    <row r="1426" spans="1:11" ht="13.05" customHeight="1" thickBot="1" x14ac:dyDescent="0.5">
      <c r="A1426" s="94" t="s">
        <v>42</v>
      </c>
      <c r="B1426" s="95"/>
      <c r="C1426" s="96"/>
      <c r="D1426" s="97"/>
      <c r="E1426" s="97"/>
      <c r="F1426" s="97"/>
      <c r="G1426" s="98"/>
      <c r="H1426" s="28">
        <v>622</v>
      </c>
      <c r="I1426" s="11">
        <f>$E$1406</f>
        <v>0</v>
      </c>
      <c r="J1426" s="16">
        <f t="shared" ref="J1426" si="313">INT(H1426*I1426)</f>
        <v>0</v>
      </c>
      <c r="K1426" s="24">
        <f t="shared" ref="K1426" si="314">J1426</f>
        <v>0</v>
      </c>
    </row>
    <row r="1427" spans="1:11" ht="13.05" customHeight="1" thickTop="1" x14ac:dyDescent="0.45">
      <c r="A1427" s="106" t="s">
        <v>45</v>
      </c>
      <c r="B1427" s="107"/>
      <c r="C1427" s="119">
        <f>C1424</f>
        <v>12</v>
      </c>
      <c r="D1427" s="120"/>
      <c r="E1427" s="121">
        <f>$E$1404</f>
        <v>0</v>
      </c>
      <c r="F1427" s="122"/>
      <c r="G1427" s="18">
        <f>INT(C1427*E1427)*12</f>
        <v>0</v>
      </c>
      <c r="H1427" s="123"/>
      <c r="I1427" s="124"/>
      <c r="J1427" s="125"/>
      <c r="K1427" s="26">
        <f>G1427</f>
        <v>0</v>
      </c>
    </row>
    <row r="1428" spans="1:11" ht="13.05" customHeight="1" x14ac:dyDescent="0.45">
      <c r="A1428" s="94" t="s">
        <v>46</v>
      </c>
      <c r="B1428" s="95"/>
      <c r="C1428" s="96"/>
      <c r="D1428" s="97"/>
      <c r="E1428" s="97"/>
      <c r="F1428" s="97"/>
      <c r="G1428" s="98"/>
      <c r="H1428" s="28">
        <v>1080</v>
      </c>
      <c r="I1428" s="11">
        <f>$E$1405</f>
        <v>0</v>
      </c>
      <c r="J1428" s="16">
        <f>INT(H1428*I1428)</f>
        <v>0</v>
      </c>
      <c r="K1428" s="24">
        <f>J1428</f>
        <v>0</v>
      </c>
    </row>
    <row r="1429" spans="1:11" ht="13.05" customHeight="1" thickBot="1" x14ac:dyDescent="0.5">
      <c r="A1429" s="74" t="s">
        <v>47</v>
      </c>
      <c r="B1429" s="126"/>
      <c r="C1429" s="112"/>
      <c r="D1429" s="113"/>
      <c r="E1429" s="113"/>
      <c r="F1429" s="113"/>
      <c r="G1429" s="114"/>
      <c r="H1429" s="30">
        <v>622</v>
      </c>
      <c r="I1429" s="19">
        <f>$E$1406</f>
        <v>0</v>
      </c>
      <c r="J1429" s="20">
        <f t="shared" ref="J1429" si="315">INT(H1429*I1429)</f>
        <v>0</v>
      </c>
      <c r="K1429" s="27">
        <f t="shared" ref="K1429" si="316">J1429</f>
        <v>0</v>
      </c>
    </row>
    <row r="1430" spans="1:11" ht="13.05" customHeight="1" thickTop="1" thickBot="1" x14ac:dyDescent="0.5">
      <c r="J1430" s="12" t="s">
        <v>50</v>
      </c>
      <c r="K1430" s="42">
        <f>SUM(K1424:K1429)</f>
        <v>0</v>
      </c>
    </row>
    <row r="1431" spans="1:11" ht="13.05" customHeight="1" thickTop="1" thickBot="1" x14ac:dyDescent="0.5">
      <c r="J1431" s="12" t="s">
        <v>51</v>
      </c>
      <c r="K1431" s="38">
        <f>K1430-K1432</f>
        <v>0</v>
      </c>
    </row>
    <row r="1432" spans="1:11" ht="13.05" customHeight="1" thickTop="1" thickBot="1" x14ac:dyDescent="0.5">
      <c r="J1432" s="12" t="s">
        <v>34</v>
      </c>
      <c r="K1432" s="38">
        <f>ROUNDUP(K1430/1.1,0)</f>
        <v>0</v>
      </c>
    </row>
    <row r="1433" spans="1:11" ht="13.05" customHeight="1" thickTop="1" thickBot="1" x14ac:dyDescent="0.5"/>
    <row r="1434" spans="1:11" ht="13.05" customHeight="1" thickTop="1" x14ac:dyDescent="0.45">
      <c r="A1434" s="15" t="s">
        <v>0</v>
      </c>
      <c r="B1434" s="21" t="s">
        <v>1</v>
      </c>
      <c r="C1434" s="109" t="s">
        <v>17</v>
      </c>
      <c r="D1434" s="110"/>
      <c r="E1434" s="110"/>
      <c r="F1434" s="110"/>
      <c r="G1434" s="111"/>
      <c r="H1434" s="109" t="s">
        <v>34</v>
      </c>
      <c r="I1434" s="110"/>
      <c r="J1434" s="111"/>
      <c r="K1434" s="76" t="s">
        <v>39</v>
      </c>
    </row>
    <row r="1435" spans="1:11" ht="13.05" customHeight="1" x14ac:dyDescent="0.45">
      <c r="A1435" s="79">
        <v>25</v>
      </c>
      <c r="B1435" s="81" t="s">
        <v>147</v>
      </c>
      <c r="C1435" s="127" t="s">
        <v>152</v>
      </c>
      <c r="D1435" s="128"/>
      <c r="E1435" s="131" t="s">
        <v>153</v>
      </c>
      <c r="F1435" s="128"/>
      <c r="G1435" s="84" t="s">
        <v>29</v>
      </c>
      <c r="H1435" s="22" t="s">
        <v>36</v>
      </c>
      <c r="I1435" s="86" t="s">
        <v>38</v>
      </c>
      <c r="J1435" s="84" t="s">
        <v>35</v>
      </c>
      <c r="K1435" s="77"/>
    </row>
    <row r="1436" spans="1:11" ht="13.05" customHeight="1" thickBot="1" x14ac:dyDescent="0.5">
      <c r="A1436" s="80"/>
      <c r="B1436" s="82"/>
      <c r="C1436" s="129"/>
      <c r="D1436" s="130"/>
      <c r="E1436" s="132"/>
      <c r="F1436" s="130"/>
      <c r="G1436" s="85"/>
      <c r="H1436" s="36" t="s">
        <v>37</v>
      </c>
      <c r="I1436" s="87"/>
      <c r="J1436" s="88"/>
      <c r="K1436" s="78"/>
    </row>
    <row r="1437" spans="1:11" ht="13.05" customHeight="1" thickTop="1" x14ac:dyDescent="0.45">
      <c r="A1437" s="89" t="s">
        <v>40</v>
      </c>
      <c r="B1437" s="90"/>
      <c r="C1437" s="115">
        <v>15</v>
      </c>
      <c r="D1437" s="116"/>
      <c r="E1437" s="117">
        <f>$E$1404</f>
        <v>0</v>
      </c>
      <c r="F1437" s="118"/>
      <c r="G1437" s="34">
        <f>INT(C1437*E1437)*12</f>
        <v>0</v>
      </c>
      <c r="H1437" s="91"/>
      <c r="I1437" s="92"/>
      <c r="J1437" s="93"/>
      <c r="K1437" s="35">
        <f>G1437</f>
        <v>0</v>
      </c>
    </row>
    <row r="1438" spans="1:11" ht="13.05" customHeight="1" x14ac:dyDescent="0.45">
      <c r="A1438" s="94" t="s">
        <v>41</v>
      </c>
      <c r="B1438" s="95"/>
      <c r="C1438" s="96"/>
      <c r="D1438" s="97"/>
      <c r="E1438" s="97"/>
      <c r="F1438" s="97"/>
      <c r="G1438" s="98"/>
      <c r="H1438" s="28">
        <v>10373</v>
      </c>
      <c r="I1438" s="11">
        <f>$E$1405</f>
        <v>0</v>
      </c>
      <c r="J1438" s="16">
        <f>INT(H1438*I1438)</f>
        <v>0</v>
      </c>
      <c r="K1438" s="24">
        <f>J1438</f>
        <v>0</v>
      </c>
    </row>
    <row r="1439" spans="1:11" ht="13.05" customHeight="1" thickBot="1" x14ac:dyDescent="0.5">
      <c r="A1439" s="94" t="s">
        <v>42</v>
      </c>
      <c r="B1439" s="95"/>
      <c r="C1439" s="96"/>
      <c r="D1439" s="97"/>
      <c r="E1439" s="97"/>
      <c r="F1439" s="97"/>
      <c r="G1439" s="98"/>
      <c r="H1439" s="28">
        <v>3716</v>
      </c>
      <c r="I1439" s="11">
        <f>$E$1406</f>
        <v>0</v>
      </c>
      <c r="J1439" s="16">
        <f t="shared" ref="J1439" si="317">INT(H1439*I1439)</f>
        <v>0</v>
      </c>
      <c r="K1439" s="24">
        <f t="shared" ref="K1439" si="318">J1439</f>
        <v>0</v>
      </c>
    </row>
    <row r="1440" spans="1:11" ht="13.05" customHeight="1" thickTop="1" x14ac:dyDescent="0.45">
      <c r="A1440" s="106" t="s">
        <v>45</v>
      </c>
      <c r="B1440" s="107"/>
      <c r="C1440" s="119">
        <f>C1437</f>
        <v>15</v>
      </c>
      <c r="D1440" s="120"/>
      <c r="E1440" s="121">
        <f>$E$1404</f>
        <v>0</v>
      </c>
      <c r="F1440" s="122"/>
      <c r="G1440" s="18">
        <f>INT(C1440*E1440)*12</f>
        <v>0</v>
      </c>
      <c r="H1440" s="123"/>
      <c r="I1440" s="124"/>
      <c r="J1440" s="125"/>
      <c r="K1440" s="26">
        <f>G1440</f>
        <v>0</v>
      </c>
    </row>
    <row r="1441" spans="1:11" ht="13.05" customHeight="1" x14ac:dyDescent="0.45">
      <c r="A1441" s="94" t="s">
        <v>46</v>
      </c>
      <c r="B1441" s="95"/>
      <c r="C1441" s="96"/>
      <c r="D1441" s="97"/>
      <c r="E1441" s="97"/>
      <c r="F1441" s="97"/>
      <c r="G1441" s="98"/>
      <c r="H1441" s="28">
        <v>10373</v>
      </c>
      <c r="I1441" s="11">
        <f>$E$1405</f>
        <v>0</v>
      </c>
      <c r="J1441" s="16">
        <f>INT(H1441*I1441)</f>
        <v>0</v>
      </c>
      <c r="K1441" s="24">
        <f>J1441</f>
        <v>0</v>
      </c>
    </row>
    <row r="1442" spans="1:11" ht="13.05" customHeight="1" thickBot="1" x14ac:dyDescent="0.5">
      <c r="A1442" s="74" t="s">
        <v>47</v>
      </c>
      <c r="B1442" s="126"/>
      <c r="C1442" s="112"/>
      <c r="D1442" s="113"/>
      <c r="E1442" s="113"/>
      <c r="F1442" s="113"/>
      <c r="G1442" s="114"/>
      <c r="H1442" s="30">
        <v>3716</v>
      </c>
      <c r="I1442" s="19">
        <f>$E$1406</f>
        <v>0</v>
      </c>
      <c r="J1442" s="20">
        <f t="shared" ref="J1442" si="319">INT(H1442*I1442)</f>
        <v>0</v>
      </c>
      <c r="K1442" s="27">
        <f t="shared" ref="K1442" si="320">J1442</f>
        <v>0</v>
      </c>
    </row>
    <row r="1443" spans="1:11" ht="13.05" customHeight="1" thickTop="1" thickBot="1" x14ac:dyDescent="0.5">
      <c r="J1443" s="12" t="s">
        <v>50</v>
      </c>
      <c r="K1443" s="42">
        <f>SUM(K1437:K1442)</f>
        <v>0</v>
      </c>
    </row>
    <row r="1444" spans="1:11" ht="13.05" customHeight="1" thickTop="1" thickBot="1" x14ac:dyDescent="0.5">
      <c r="J1444" s="12" t="s">
        <v>51</v>
      </c>
      <c r="K1444" s="38">
        <f>K1443-K1445</f>
        <v>0</v>
      </c>
    </row>
    <row r="1445" spans="1:11" ht="13.05" customHeight="1" thickTop="1" thickBot="1" x14ac:dyDescent="0.5">
      <c r="J1445" s="12" t="s">
        <v>34</v>
      </c>
      <c r="K1445" s="38">
        <f>ROUNDUP(K1443/1.1,0)</f>
        <v>0</v>
      </c>
    </row>
    <row r="1446" spans="1:11" ht="13.05" customHeight="1" thickTop="1" thickBot="1" x14ac:dyDescent="0.5"/>
    <row r="1447" spans="1:11" ht="13.05" customHeight="1" thickTop="1" x14ac:dyDescent="0.45">
      <c r="A1447" s="15" t="s">
        <v>0</v>
      </c>
      <c r="B1447" s="21" t="s">
        <v>1</v>
      </c>
      <c r="C1447" s="109" t="s">
        <v>17</v>
      </c>
      <c r="D1447" s="110"/>
      <c r="E1447" s="110"/>
      <c r="F1447" s="110"/>
      <c r="G1447" s="111"/>
      <c r="H1447" s="109" t="s">
        <v>34</v>
      </c>
      <c r="I1447" s="110"/>
      <c r="J1447" s="111"/>
      <c r="K1447" s="76" t="s">
        <v>39</v>
      </c>
    </row>
    <row r="1448" spans="1:11" ht="13.05" customHeight="1" x14ac:dyDescent="0.45">
      <c r="A1448" s="79">
        <v>28</v>
      </c>
      <c r="B1448" s="81" t="s">
        <v>149</v>
      </c>
      <c r="C1448" s="127" t="s">
        <v>152</v>
      </c>
      <c r="D1448" s="128"/>
      <c r="E1448" s="131" t="s">
        <v>153</v>
      </c>
      <c r="F1448" s="128"/>
      <c r="G1448" s="84" t="s">
        <v>29</v>
      </c>
      <c r="H1448" s="22" t="s">
        <v>36</v>
      </c>
      <c r="I1448" s="86" t="s">
        <v>38</v>
      </c>
      <c r="J1448" s="84" t="s">
        <v>35</v>
      </c>
      <c r="K1448" s="77"/>
    </row>
    <row r="1449" spans="1:11" ht="13.05" customHeight="1" thickBot="1" x14ac:dyDescent="0.5">
      <c r="A1449" s="80"/>
      <c r="B1449" s="82"/>
      <c r="C1449" s="129"/>
      <c r="D1449" s="130"/>
      <c r="E1449" s="132"/>
      <c r="F1449" s="130"/>
      <c r="G1449" s="85"/>
      <c r="H1449" s="36" t="s">
        <v>37</v>
      </c>
      <c r="I1449" s="87"/>
      <c r="J1449" s="88"/>
      <c r="K1449" s="78"/>
    </row>
    <row r="1450" spans="1:11" ht="13.05" customHeight="1" thickTop="1" x14ac:dyDescent="0.45">
      <c r="A1450" s="89" t="s">
        <v>40</v>
      </c>
      <c r="B1450" s="90"/>
      <c r="C1450" s="115">
        <v>34</v>
      </c>
      <c r="D1450" s="116"/>
      <c r="E1450" s="117">
        <f>$E$1404</f>
        <v>0</v>
      </c>
      <c r="F1450" s="118"/>
      <c r="G1450" s="34">
        <f>INT(C1450*E1450)*12</f>
        <v>0</v>
      </c>
      <c r="H1450" s="91"/>
      <c r="I1450" s="92"/>
      <c r="J1450" s="93"/>
      <c r="K1450" s="35">
        <f>G1450</f>
        <v>0</v>
      </c>
    </row>
    <row r="1451" spans="1:11" ht="13.05" customHeight="1" x14ac:dyDescent="0.45">
      <c r="A1451" s="94" t="s">
        <v>41</v>
      </c>
      <c r="B1451" s="95"/>
      <c r="C1451" s="96"/>
      <c r="D1451" s="97"/>
      <c r="E1451" s="97"/>
      <c r="F1451" s="97"/>
      <c r="G1451" s="98"/>
      <c r="H1451" s="28">
        <v>48398</v>
      </c>
      <c r="I1451" s="11">
        <f>$E$1405</f>
        <v>0</v>
      </c>
      <c r="J1451" s="16">
        <f>INT(H1451*I1451)</f>
        <v>0</v>
      </c>
      <c r="K1451" s="24">
        <f>J1451</f>
        <v>0</v>
      </c>
    </row>
    <row r="1452" spans="1:11" ht="13.05" customHeight="1" thickBot="1" x14ac:dyDescent="0.5">
      <c r="A1452" s="94" t="s">
        <v>42</v>
      </c>
      <c r="B1452" s="95"/>
      <c r="C1452" s="96"/>
      <c r="D1452" s="97"/>
      <c r="E1452" s="97"/>
      <c r="F1452" s="97"/>
      <c r="G1452" s="98"/>
      <c r="H1452" s="28">
        <v>15968</v>
      </c>
      <c r="I1452" s="11">
        <f>$E$1406</f>
        <v>0</v>
      </c>
      <c r="J1452" s="16">
        <f t="shared" ref="J1452" si="321">INT(H1452*I1452)</f>
        <v>0</v>
      </c>
      <c r="K1452" s="24">
        <f t="shared" ref="K1452" si="322">J1452</f>
        <v>0</v>
      </c>
    </row>
    <row r="1453" spans="1:11" ht="13.05" customHeight="1" thickTop="1" x14ac:dyDescent="0.45">
      <c r="A1453" s="106" t="s">
        <v>45</v>
      </c>
      <c r="B1453" s="107"/>
      <c r="C1453" s="119">
        <f>C1450</f>
        <v>34</v>
      </c>
      <c r="D1453" s="120"/>
      <c r="E1453" s="121">
        <f>$E$1404</f>
        <v>0</v>
      </c>
      <c r="F1453" s="122"/>
      <c r="G1453" s="18">
        <f>INT(C1453*E1453)*12</f>
        <v>0</v>
      </c>
      <c r="H1453" s="123"/>
      <c r="I1453" s="124"/>
      <c r="J1453" s="125"/>
      <c r="K1453" s="26">
        <f>G1453</f>
        <v>0</v>
      </c>
    </row>
    <row r="1454" spans="1:11" ht="13.05" customHeight="1" x14ac:dyDescent="0.45">
      <c r="A1454" s="94" t="s">
        <v>46</v>
      </c>
      <c r="B1454" s="95"/>
      <c r="C1454" s="96"/>
      <c r="D1454" s="97"/>
      <c r="E1454" s="97"/>
      <c r="F1454" s="97"/>
      <c r="G1454" s="98"/>
      <c r="H1454" s="28">
        <v>48398</v>
      </c>
      <c r="I1454" s="11">
        <f>$E$1405</f>
        <v>0</v>
      </c>
      <c r="J1454" s="16">
        <f>INT(H1454*I1454)</f>
        <v>0</v>
      </c>
      <c r="K1454" s="24">
        <f>J1454</f>
        <v>0</v>
      </c>
    </row>
    <row r="1455" spans="1:11" ht="13.05" customHeight="1" thickBot="1" x14ac:dyDescent="0.5">
      <c r="A1455" s="74" t="s">
        <v>47</v>
      </c>
      <c r="B1455" s="126"/>
      <c r="C1455" s="112"/>
      <c r="D1455" s="113"/>
      <c r="E1455" s="113"/>
      <c r="F1455" s="113"/>
      <c r="G1455" s="114"/>
      <c r="H1455" s="30">
        <v>15968</v>
      </c>
      <c r="I1455" s="19">
        <f>$E$1406</f>
        <v>0</v>
      </c>
      <c r="J1455" s="20">
        <f t="shared" ref="J1455" si="323">INT(H1455*I1455)</f>
        <v>0</v>
      </c>
      <c r="K1455" s="27">
        <f t="shared" ref="K1455" si="324">J1455</f>
        <v>0</v>
      </c>
    </row>
    <row r="1456" spans="1:11" ht="13.05" customHeight="1" thickTop="1" thickBot="1" x14ac:dyDescent="0.5">
      <c r="J1456" s="12" t="s">
        <v>50</v>
      </c>
      <c r="K1456" s="42">
        <f>SUM(K1450:K1455)</f>
        <v>0</v>
      </c>
    </row>
    <row r="1457" spans="1:11" ht="13.05" customHeight="1" thickTop="1" thickBot="1" x14ac:dyDescent="0.5">
      <c r="J1457" s="12" t="s">
        <v>51</v>
      </c>
      <c r="K1457" s="38">
        <f>K1456-K1458</f>
        <v>0</v>
      </c>
    </row>
    <row r="1458" spans="1:11" ht="13.05" customHeight="1" thickTop="1" thickBot="1" x14ac:dyDescent="0.5">
      <c r="J1458" s="12" t="s">
        <v>34</v>
      </c>
      <c r="K1458" s="38">
        <f>ROUNDUP(K1456/1.1,0)</f>
        <v>0</v>
      </c>
    </row>
    <row r="1459" spans="1:11" ht="13.05" customHeight="1" thickTop="1" thickBot="1" x14ac:dyDescent="0.5"/>
    <row r="1460" spans="1:11" ht="13.05" customHeight="1" thickTop="1" x14ac:dyDescent="0.45">
      <c r="A1460" s="15" t="s">
        <v>0</v>
      </c>
      <c r="B1460" s="21" t="s">
        <v>1</v>
      </c>
      <c r="C1460" s="109" t="s">
        <v>17</v>
      </c>
      <c r="D1460" s="110"/>
      <c r="E1460" s="110"/>
      <c r="F1460" s="110"/>
      <c r="G1460" s="111"/>
      <c r="H1460" s="109" t="s">
        <v>34</v>
      </c>
      <c r="I1460" s="110"/>
      <c r="J1460" s="111"/>
      <c r="K1460" s="76" t="s">
        <v>39</v>
      </c>
    </row>
    <row r="1461" spans="1:11" ht="13.05" customHeight="1" x14ac:dyDescent="0.45">
      <c r="A1461" s="79">
        <v>31</v>
      </c>
      <c r="B1461" s="81" t="s">
        <v>155</v>
      </c>
      <c r="C1461" s="127" t="s">
        <v>152</v>
      </c>
      <c r="D1461" s="128"/>
      <c r="E1461" s="131" t="s">
        <v>153</v>
      </c>
      <c r="F1461" s="128"/>
      <c r="G1461" s="84" t="s">
        <v>29</v>
      </c>
      <c r="H1461" s="22" t="s">
        <v>36</v>
      </c>
      <c r="I1461" s="86" t="s">
        <v>38</v>
      </c>
      <c r="J1461" s="84" t="s">
        <v>35</v>
      </c>
      <c r="K1461" s="77"/>
    </row>
    <row r="1462" spans="1:11" ht="13.05" customHeight="1" thickBot="1" x14ac:dyDescent="0.5">
      <c r="A1462" s="80"/>
      <c r="B1462" s="82"/>
      <c r="C1462" s="129"/>
      <c r="D1462" s="130"/>
      <c r="E1462" s="132"/>
      <c r="F1462" s="130"/>
      <c r="G1462" s="85"/>
      <c r="H1462" s="36" t="s">
        <v>37</v>
      </c>
      <c r="I1462" s="87"/>
      <c r="J1462" s="88"/>
      <c r="K1462" s="78"/>
    </row>
    <row r="1463" spans="1:11" ht="13.05" customHeight="1" thickTop="1" x14ac:dyDescent="0.45">
      <c r="A1463" s="89" t="s">
        <v>40</v>
      </c>
      <c r="B1463" s="90"/>
      <c r="C1463" s="115">
        <v>3</v>
      </c>
      <c r="D1463" s="116"/>
      <c r="E1463" s="117">
        <f>$E$1404</f>
        <v>0</v>
      </c>
      <c r="F1463" s="118"/>
      <c r="G1463" s="34">
        <f>INT(C1463*E1463)*12</f>
        <v>0</v>
      </c>
      <c r="H1463" s="91"/>
      <c r="I1463" s="92"/>
      <c r="J1463" s="93"/>
      <c r="K1463" s="35">
        <f>G1463</f>
        <v>0</v>
      </c>
    </row>
    <row r="1464" spans="1:11" ht="13.05" customHeight="1" x14ac:dyDescent="0.45">
      <c r="A1464" s="94" t="s">
        <v>41</v>
      </c>
      <c r="B1464" s="95"/>
      <c r="C1464" s="96"/>
      <c r="D1464" s="97"/>
      <c r="E1464" s="97"/>
      <c r="F1464" s="97"/>
      <c r="G1464" s="98"/>
      <c r="H1464" s="28">
        <v>448</v>
      </c>
      <c r="I1464" s="11">
        <f>$E$1405</f>
        <v>0</v>
      </c>
      <c r="J1464" s="16">
        <f>INT(H1464*I1464)</f>
        <v>0</v>
      </c>
      <c r="K1464" s="24">
        <f>J1464</f>
        <v>0</v>
      </c>
    </row>
    <row r="1465" spans="1:11" ht="13.05" customHeight="1" thickBot="1" x14ac:dyDescent="0.5">
      <c r="A1465" s="94" t="s">
        <v>42</v>
      </c>
      <c r="B1465" s="95"/>
      <c r="C1465" s="96"/>
      <c r="D1465" s="97"/>
      <c r="E1465" s="97"/>
      <c r="F1465" s="97"/>
      <c r="G1465" s="98"/>
      <c r="H1465" s="28">
        <v>170</v>
      </c>
      <c r="I1465" s="11">
        <f>$E$1406</f>
        <v>0</v>
      </c>
      <c r="J1465" s="16">
        <f t="shared" ref="J1465" si="325">INT(H1465*I1465)</f>
        <v>0</v>
      </c>
      <c r="K1465" s="24">
        <f t="shared" ref="K1465" si="326">J1465</f>
        <v>0</v>
      </c>
    </row>
    <row r="1466" spans="1:11" ht="13.05" customHeight="1" thickTop="1" x14ac:dyDescent="0.45">
      <c r="A1466" s="106" t="s">
        <v>45</v>
      </c>
      <c r="B1466" s="107"/>
      <c r="C1466" s="119">
        <f>C1463</f>
        <v>3</v>
      </c>
      <c r="D1466" s="120"/>
      <c r="E1466" s="121">
        <f>$E$1404</f>
        <v>0</v>
      </c>
      <c r="F1466" s="122"/>
      <c r="G1466" s="18">
        <f>INT(C1466*E1466)*12</f>
        <v>0</v>
      </c>
      <c r="H1466" s="123"/>
      <c r="I1466" s="124"/>
      <c r="J1466" s="125"/>
      <c r="K1466" s="26">
        <f>G1466</f>
        <v>0</v>
      </c>
    </row>
    <row r="1467" spans="1:11" ht="13.05" customHeight="1" x14ac:dyDescent="0.45">
      <c r="A1467" s="94" t="s">
        <v>46</v>
      </c>
      <c r="B1467" s="95"/>
      <c r="C1467" s="96"/>
      <c r="D1467" s="97"/>
      <c r="E1467" s="97"/>
      <c r="F1467" s="97"/>
      <c r="G1467" s="98"/>
      <c r="H1467" s="28">
        <v>448</v>
      </c>
      <c r="I1467" s="11">
        <f>$E$1405</f>
        <v>0</v>
      </c>
      <c r="J1467" s="16">
        <f>INT(H1467*I1467)</f>
        <v>0</v>
      </c>
      <c r="K1467" s="24">
        <f>J1467</f>
        <v>0</v>
      </c>
    </row>
    <row r="1468" spans="1:11" ht="13.05" customHeight="1" thickBot="1" x14ac:dyDescent="0.5">
      <c r="A1468" s="74" t="s">
        <v>47</v>
      </c>
      <c r="B1468" s="126"/>
      <c r="C1468" s="112"/>
      <c r="D1468" s="113"/>
      <c r="E1468" s="113"/>
      <c r="F1468" s="113"/>
      <c r="G1468" s="114"/>
      <c r="H1468" s="30">
        <v>170</v>
      </c>
      <c r="I1468" s="19">
        <f>$E$1406</f>
        <v>0</v>
      </c>
      <c r="J1468" s="20">
        <f t="shared" ref="J1468" si="327">INT(H1468*I1468)</f>
        <v>0</v>
      </c>
      <c r="K1468" s="27">
        <f t="shared" ref="K1468" si="328">J1468</f>
        <v>0</v>
      </c>
    </row>
    <row r="1469" spans="1:11" ht="13.05" customHeight="1" thickTop="1" thickBot="1" x14ac:dyDescent="0.5">
      <c r="J1469" s="12" t="s">
        <v>50</v>
      </c>
      <c r="K1469" s="42">
        <f>SUM(K1463:K1468)</f>
        <v>0</v>
      </c>
    </row>
    <row r="1470" spans="1:11" ht="13.05" customHeight="1" thickTop="1" thickBot="1" x14ac:dyDescent="0.5">
      <c r="J1470" s="12" t="s">
        <v>51</v>
      </c>
      <c r="K1470" s="38">
        <f>K1469-K1471</f>
        <v>0</v>
      </c>
    </row>
    <row r="1471" spans="1:11" ht="13.05" customHeight="1" thickTop="1" thickBot="1" x14ac:dyDescent="0.5">
      <c r="J1471" s="12" t="s">
        <v>34</v>
      </c>
      <c r="K1471" s="38">
        <f>ROUNDUP(K1469/1.1,0)</f>
        <v>0</v>
      </c>
    </row>
    <row r="1472" spans="1:11" ht="13.05" customHeight="1" thickTop="1" thickBot="1" x14ac:dyDescent="0.5"/>
    <row r="1473" spans="1:11" ht="13.05" customHeight="1" thickTop="1" x14ac:dyDescent="0.45">
      <c r="A1473" s="15" t="s">
        <v>0</v>
      </c>
      <c r="B1473" s="21" t="s">
        <v>1</v>
      </c>
      <c r="C1473" s="109" t="s">
        <v>17</v>
      </c>
      <c r="D1473" s="110"/>
      <c r="E1473" s="110"/>
      <c r="F1473" s="110"/>
      <c r="G1473" s="111"/>
      <c r="H1473" s="109" t="s">
        <v>34</v>
      </c>
      <c r="I1473" s="110"/>
      <c r="J1473" s="111"/>
      <c r="K1473" s="76" t="s">
        <v>39</v>
      </c>
    </row>
    <row r="1474" spans="1:11" ht="13.05" customHeight="1" x14ac:dyDescent="0.45">
      <c r="A1474" s="79">
        <v>46</v>
      </c>
      <c r="B1474" s="81" t="s">
        <v>129</v>
      </c>
      <c r="C1474" s="127" t="s">
        <v>152</v>
      </c>
      <c r="D1474" s="128"/>
      <c r="E1474" s="131" t="s">
        <v>153</v>
      </c>
      <c r="F1474" s="128"/>
      <c r="G1474" s="84" t="s">
        <v>29</v>
      </c>
      <c r="H1474" s="22" t="s">
        <v>36</v>
      </c>
      <c r="I1474" s="86" t="s">
        <v>38</v>
      </c>
      <c r="J1474" s="84" t="s">
        <v>35</v>
      </c>
      <c r="K1474" s="77"/>
    </row>
    <row r="1475" spans="1:11" ht="13.05" customHeight="1" thickBot="1" x14ac:dyDescent="0.5">
      <c r="A1475" s="80"/>
      <c r="B1475" s="82"/>
      <c r="C1475" s="129"/>
      <c r="D1475" s="130"/>
      <c r="E1475" s="132"/>
      <c r="F1475" s="130"/>
      <c r="G1475" s="85"/>
      <c r="H1475" s="36" t="s">
        <v>37</v>
      </c>
      <c r="I1475" s="87"/>
      <c r="J1475" s="88"/>
      <c r="K1475" s="78"/>
    </row>
    <row r="1476" spans="1:11" ht="13.05" customHeight="1" thickTop="1" x14ac:dyDescent="0.45">
      <c r="A1476" s="89" t="s">
        <v>40</v>
      </c>
      <c r="B1476" s="90"/>
      <c r="C1476" s="115">
        <v>39</v>
      </c>
      <c r="D1476" s="116"/>
      <c r="E1476" s="117">
        <f>$E$1404</f>
        <v>0</v>
      </c>
      <c r="F1476" s="118"/>
      <c r="G1476" s="34">
        <f>INT(C1476*E1476)*12</f>
        <v>0</v>
      </c>
      <c r="H1476" s="91"/>
      <c r="I1476" s="92"/>
      <c r="J1476" s="93"/>
      <c r="K1476" s="35">
        <f>G1476</f>
        <v>0</v>
      </c>
    </row>
    <row r="1477" spans="1:11" ht="13.05" customHeight="1" x14ac:dyDescent="0.45">
      <c r="A1477" s="94" t="s">
        <v>41</v>
      </c>
      <c r="B1477" s="95"/>
      <c r="C1477" s="96"/>
      <c r="D1477" s="97"/>
      <c r="E1477" s="97"/>
      <c r="F1477" s="97"/>
      <c r="G1477" s="98"/>
      <c r="H1477" s="28">
        <v>77385</v>
      </c>
      <c r="I1477" s="11">
        <f>$E$1405</f>
        <v>0</v>
      </c>
      <c r="J1477" s="16">
        <f>INT(H1477*I1477)</f>
        <v>0</v>
      </c>
      <c r="K1477" s="24">
        <f>J1477</f>
        <v>0</v>
      </c>
    </row>
    <row r="1478" spans="1:11" ht="13.05" customHeight="1" thickBot="1" x14ac:dyDescent="0.5">
      <c r="A1478" s="94" t="s">
        <v>42</v>
      </c>
      <c r="B1478" s="95"/>
      <c r="C1478" s="96"/>
      <c r="D1478" s="97"/>
      <c r="E1478" s="97"/>
      <c r="F1478" s="97"/>
      <c r="G1478" s="98"/>
      <c r="H1478" s="28">
        <v>27141</v>
      </c>
      <c r="I1478" s="11">
        <f>$E$1406</f>
        <v>0</v>
      </c>
      <c r="J1478" s="16">
        <f t="shared" ref="J1478" si="329">INT(H1478*I1478)</f>
        <v>0</v>
      </c>
      <c r="K1478" s="24">
        <f t="shared" ref="K1478" si="330">J1478</f>
        <v>0</v>
      </c>
    </row>
    <row r="1479" spans="1:11" ht="13.05" customHeight="1" thickTop="1" x14ac:dyDescent="0.45">
      <c r="A1479" s="106" t="s">
        <v>45</v>
      </c>
      <c r="B1479" s="107"/>
      <c r="C1479" s="119">
        <f>C1476</f>
        <v>39</v>
      </c>
      <c r="D1479" s="120"/>
      <c r="E1479" s="121">
        <f>$E$1404</f>
        <v>0</v>
      </c>
      <c r="F1479" s="122"/>
      <c r="G1479" s="18">
        <f>INT(C1479*E1479)*12</f>
        <v>0</v>
      </c>
      <c r="H1479" s="123"/>
      <c r="I1479" s="124"/>
      <c r="J1479" s="125"/>
      <c r="K1479" s="26">
        <f>G1479</f>
        <v>0</v>
      </c>
    </row>
    <row r="1480" spans="1:11" ht="13.05" customHeight="1" x14ac:dyDescent="0.45">
      <c r="A1480" s="94" t="s">
        <v>46</v>
      </c>
      <c r="B1480" s="95"/>
      <c r="C1480" s="96"/>
      <c r="D1480" s="97"/>
      <c r="E1480" s="97"/>
      <c r="F1480" s="97"/>
      <c r="G1480" s="98"/>
      <c r="H1480" s="28">
        <v>77385</v>
      </c>
      <c r="I1480" s="11">
        <f>$E$1405</f>
        <v>0</v>
      </c>
      <c r="J1480" s="16">
        <f>INT(H1480*I1480)</f>
        <v>0</v>
      </c>
      <c r="K1480" s="24">
        <f>J1480</f>
        <v>0</v>
      </c>
    </row>
    <row r="1481" spans="1:11" ht="13.05" customHeight="1" thickBot="1" x14ac:dyDescent="0.5">
      <c r="A1481" s="74" t="s">
        <v>47</v>
      </c>
      <c r="B1481" s="126"/>
      <c r="C1481" s="112"/>
      <c r="D1481" s="113"/>
      <c r="E1481" s="113"/>
      <c r="F1481" s="113"/>
      <c r="G1481" s="114"/>
      <c r="H1481" s="30">
        <v>27141</v>
      </c>
      <c r="I1481" s="19">
        <f>$E$1406</f>
        <v>0</v>
      </c>
      <c r="J1481" s="20">
        <f t="shared" ref="J1481" si="331">INT(H1481*I1481)</f>
        <v>0</v>
      </c>
      <c r="K1481" s="27">
        <f t="shared" ref="K1481" si="332">J1481</f>
        <v>0</v>
      </c>
    </row>
    <row r="1482" spans="1:11" ht="13.05" customHeight="1" thickTop="1" thickBot="1" x14ac:dyDescent="0.5">
      <c r="J1482" s="12" t="s">
        <v>50</v>
      </c>
      <c r="K1482" s="42">
        <f>SUM(K1476:K1481)</f>
        <v>0</v>
      </c>
    </row>
    <row r="1483" spans="1:11" ht="13.05" customHeight="1" thickTop="1" thickBot="1" x14ac:dyDescent="0.5">
      <c r="J1483" s="12" t="s">
        <v>51</v>
      </c>
      <c r="K1483" s="38">
        <f>K1482-K1484</f>
        <v>0</v>
      </c>
    </row>
    <row r="1484" spans="1:11" ht="13.05" customHeight="1" thickTop="1" thickBot="1" x14ac:dyDescent="0.5">
      <c r="J1484" s="12" t="s">
        <v>34</v>
      </c>
      <c r="K1484" s="38">
        <f>ROUNDUP(K1482/1.1,0)</f>
        <v>0</v>
      </c>
    </row>
    <row r="1485" spans="1:11" ht="13.05" customHeight="1" thickTop="1" thickBot="1" x14ac:dyDescent="0.5"/>
    <row r="1486" spans="1:11" ht="13.05" customHeight="1" thickTop="1" x14ac:dyDescent="0.45">
      <c r="A1486" s="15" t="s">
        <v>0</v>
      </c>
      <c r="B1486" s="21" t="s">
        <v>1</v>
      </c>
      <c r="C1486" s="109" t="s">
        <v>17</v>
      </c>
      <c r="D1486" s="110"/>
      <c r="E1486" s="110"/>
      <c r="F1486" s="110"/>
      <c r="G1486" s="111"/>
      <c r="H1486" s="109" t="s">
        <v>34</v>
      </c>
      <c r="I1486" s="110"/>
      <c r="J1486" s="111"/>
      <c r="K1486" s="76" t="s">
        <v>39</v>
      </c>
    </row>
    <row r="1487" spans="1:11" ht="13.05" customHeight="1" x14ac:dyDescent="0.45">
      <c r="A1487" s="79">
        <v>49</v>
      </c>
      <c r="B1487" s="81" t="s">
        <v>132</v>
      </c>
      <c r="C1487" s="127" t="s">
        <v>152</v>
      </c>
      <c r="D1487" s="128"/>
      <c r="E1487" s="131" t="s">
        <v>153</v>
      </c>
      <c r="F1487" s="128"/>
      <c r="G1487" s="84" t="s">
        <v>29</v>
      </c>
      <c r="H1487" s="22" t="s">
        <v>36</v>
      </c>
      <c r="I1487" s="86" t="s">
        <v>38</v>
      </c>
      <c r="J1487" s="84" t="s">
        <v>35</v>
      </c>
      <c r="K1487" s="77"/>
    </row>
    <row r="1488" spans="1:11" ht="13.05" customHeight="1" thickBot="1" x14ac:dyDescent="0.5">
      <c r="A1488" s="80"/>
      <c r="B1488" s="82"/>
      <c r="C1488" s="129"/>
      <c r="D1488" s="130"/>
      <c r="E1488" s="132"/>
      <c r="F1488" s="130"/>
      <c r="G1488" s="85"/>
      <c r="H1488" s="36" t="s">
        <v>37</v>
      </c>
      <c r="I1488" s="87"/>
      <c r="J1488" s="88"/>
      <c r="K1488" s="78"/>
    </row>
    <row r="1489" spans="1:11" ht="13.05" customHeight="1" thickTop="1" x14ac:dyDescent="0.45">
      <c r="A1489" s="89" t="s">
        <v>40</v>
      </c>
      <c r="B1489" s="90"/>
      <c r="C1489" s="115">
        <v>25</v>
      </c>
      <c r="D1489" s="116"/>
      <c r="E1489" s="117">
        <f>$E$1404</f>
        <v>0</v>
      </c>
      <c r="F1489" s="118"/>
      <c r="G1489" s="34">
        <f>INT(C1489*E1489)*12</f>
        <v>0</v>
      </c>
      <c r="H1489" s="91"/>
      <c r="I1489" s="92"/>
      <c r="J1489" s="93"/>
      <c r="K1489" s="35">
        <f>G1489</f>
        <v>0</v>
      </c>
    </row>
    <row r="1490" spans="1:11" ht="13.05" customHeight="1" x14ac:dyDescent="0.45">
      <c r="A1490" s="94" t="s">
        <v>41</v>
      </c>
      <c r="B1490" s="95"/>
      <c r="C1490" s="96"/>
      <c r="D1490" s="97"/>
      <c r="E1490" s="97"/>
      <c r="F1490" s="97"/>
      <c r="G1490" s="98"/>
      <c r="H1490" s="28">
        <v>36361</v>
      </c>
      <c r="I1490" s="11">
        <f>$E$1405</f>
        <v>0</v>
      </c>
      <c r="J1490" s="16">
        <f>INT(H1490*I1490)</f>
        <v>0</v>
      </c>
      <c r="K1490" s="24">
        <f>J1490</f>
        <v>0</v>
      </c>
    </row>
    <row r="1491" spans="1:11" ht="13.05" customHeight="1" thickBot="1" x14ac:dyDescent="0.5">
      <c r="A1491" s="94" t="s">
        <v>42</v>
      </c>
      <c r="B1491" s="95"/>
      <c r="C1491" s="96"/>
      <c r="D1491" s="97"/>
      <c r="E1491" s="97"/>
      <c r="F1491" s="97"/>
      <c r="G1491" s="98"/>
      <c r="H1491" s="28">
        <v>11883</v>
      </c>
      <c r="I1491" s="11">
        <f>$E$1406</f>
        <v>0</v>
      </c>
      <c r="J1491" s="16">
        <f t="shared" ref="J1491" si="333">INT(H1491*I1491)</f>
        <v>0</v>
      </c>
      <c r="K1491" s="24">
        <f t="shared" ref="K1491" si="334">J1491</f>
        <v>0</v>
      </c>
    </row>
    <row r="1492" spans="1:11" ht="13.05" customHeight="1" thickTop="1" x14ac:dyDescent="0.45">
      <c r="A1492" s="106" t="s">
        <v>45</v>
      </c>
      <c r="B1492" s="107"/>
      <c r="C1492" s="119">
        <f>C1489</f>
        <v>25</v>
      </c>
      <c r="D1492" s="120"/>
      <c r="E1492" s="121">
        <f>$E$1404</f>
        <v>0</v>
      </c>
      <c r="F1492" s="122"/>
      <c r="G1492" s="18">
        <f>INT(C1492*E1492)*12</f>
        <v>0</v>
      </c>
      <c r="H1492" s="123"/>
      <c r="I1492" s="124"/>
      <c r="J1492" s="125"/>
      <c r="K1492" s="26">
        <f>G1492</f>
        <v>0</v>
      </c>
    </row>
    <row r="1493" spans="1:11" ht="13.05" customHeight="1" x14ac:dyDescent="0.45">
      <c r="A1493" s="94" t="s">
        <v>46</v>
      </c>
      <c r="B1493" s="95"/>
      <c r="C1493" s="96"/>
      <c r="D1493" s="97"/>
      <c r="E1493" s="97"/>
      <c r="F1493" s="97"/>
      <c r="G1493" s="98"/>
      <c r="H1493" s="28">
        <v>36361</v>
      </c>
      <c r="I1493" s="11">
        <f>$E$1405</f>
        <v>0</v>
      </c>
      <c r="J1493" s="16">
        <f>INT(H1493*I1493)</f>
        <v>0</v>
      </c>
      <c r="K1493" s="24">
        <f>J1493</f>
        <v>0</v>
      </c>
    </row>
    <row r="1494" spans="1:11" ht="13.05" customHeight="1" thickBot="1" x14ac:dyDescent="0.5">
      <c r="A1494" s="74" t="s">
        <v>47</v>
      </c>
      <c r="B1494" s="126"/>
      <c r="C1494" s="112"/>
      <c r="D1494" s="113"/>
      <c r="E1494" s="113"/>
      <c r="F1494" s="113"/>
      <c r="G1494" s="114"/>
      <c r="H1494" s="30">
        <v>11883</v>
      </c>
      <c r="I1494" s="19">
        <f>$E$1406</f>
        <v>0</v>
      </c>
      <c r="J1494" s="20">
        <f t="shared" ref="J1494" si="335">INT(H1494*I1494)</f>
        <v>0</v>
      </c>
      <c r="K1494" s="27">
        <f t="shared" ref="K1494" si="336">J1494</f>
        <v>0</v>
      </c>
    </row>
    <row r="1495" spans="1:11" ht="13.05" customHeight="1" thickTop="1" thickBot="1" x14ac:dyDescent="0.5">
      <c r="J1495" s="12" t="s">
        <v>50</v>
      </c>
      <c r="K1495" s="42">
        <f>SUM(K1489:K1494)</f>
        <v>0</v>
      </c>
    </row>
    <row r="1496" spans="1:11" ht="13.05" customHeight="1" thickTop="1" thickBot="1" x14ac:dyDescent="0.5">
      <c r="J1496" s="12" t="s">
        <v>51</v>
      </c>
      <c r="K1496" s="38">
        <f>K1495-K1497</f>
        <v>0</v>
      </c>
    </row>
    <row r="1497" spans="1:11" ht="13.05" customHeight="1" thickTop="1" thickBot="1" x14ac:dyDescent="0.5">
      <c r="J1497" s="12" t="s">
        <v>34</v>
      </c>
      <c r="K1497" s="38">
        <f>ROUNDUP(K1495/1.1,0)</f>
        <v>0</v>
      </c>
    </row>
    <row r="1498" spans="1:11" ht="13.05" customHeight="1" thickTop="1" thickBot="1" x14ac:dyDescent="0.5"/>
    <row r="1499" spans="1:11" ht="13.05" customHeight="1" thickTop="1" x14ac:dyDescent="0.45">
      <c r="A1499" s="15" t="s">
        <v>0</v>
      </c>
      <c r="B1499" s="21" t="s">
        <v>1</v>
      </c>
      <c r="C1499" s="109" t="s">
        <v>17</v>
      </c>
      <c r="D1499" s="110"/>
      <c r="E1499" s="110"/>
      <c r="F1499" s="110"/>
      <c r="G1499" s="111"/>
      <c r="H1499" s="109" t="s">
        <v>34</v>
      </c>
      <c r="I1499" s="110"/>
      <c r="J1499" s="111"/>
      <c r="K1499" s="76" t="s">
        <v>39</v>
      </c>
    </row>
    <row r="1500" spans="1:11" ht="13.05" customHeight="1" x14ac:dyDescent="0.45">
      <c r="A1500" s="79">
        <v>52</v>
      </c>
      <c r="B1500" s="81" t="s">
        <v>134</v>
      </c>
      <c r="C1500" s="127" t="s">
        <v>152</v>
      </c>
      <c r="D1500" s="128"/>
      <c r="E1500" s="131" t="s">
        <v>153</v>
      </c>
      <c r="F1500" s="128"/>
      <c r="G1500" s="84" t="s">
        <v>29</v>
      </c>
      <c r="H1500" s="22" t="s">
        <v>36</v>
      </c>
      <c r="I1500" s="86" t="s">
        <v>38</v>
      </c>
      <c r="J1500" s="84" t="s">
        <v>35</v>
      </c>
      <c r="K1500" s="77"/>
    </row>
    <row r="1501" spans="1:11" ht="13.05" customHeight="1" thickBot="1" x14ac:dyDescent="0.5">
      <c r="A1501" s="80"/>
      <c r="B1501" s="82"/>
      <c r="C1501" s="129"/>
      <c r="D1501" s="130"/>
      <c r="E1501" s="132"/>
      <c r="F1501" s="130"/>
      <c r="G1501" s="85"/>
      <c r="H1501" s="36" t="s">
        <v>37</v>
      </c>
      <c r="I1501" s="87"/>
      <c r="J1501" s="88"/>
      <c r="K1501" s="78"/>
    </row>
    <row r="1502" spans="1:11" ht="13.05" customHeight="1" thickTop="1" x14ac:dyDescent="0.45">
      <c r="A1502" s="89" t="s">
        <v>40</v>
      </c>
      <c r="B1502" s="90"/>
      <c r="C1502" s="115">
        <v>15</v>
      </c>
      <c r="D1502" s="116"/>
      <c r="E1502" s="117">
        <f>$E$1404</f>
        <v>0</v>
      </c>
      <c r="F1502" s="118"/>
      <c r="G1502" s="34">
        <f>INT(C1502*E1502)*12</f>
        <v>0</v>
      </c>
      <c r="H1502" s="91"/>
      <c r="I1502" s="92"/>
      <c r="J1502" s="93"/>
      <c r="K1502" s="35">
        <f>G1502</f>
        <v>0</v>
      </c>
    </row>
    <row r="1503" spans="1:11" ht="13.05" customHeight="1" x14ac:dyDescent="0.45">
      <c r="A1503" s="94" t="s">
        <v>41</v>
      </c>
      <c r="B1503" s="95"/>
      <c r="C1503" s="96"/>
      <c r="D1503" s="97"/>
      <c r="E1503" s="97"/>
      <c r="F1503" s="97"/>
      <c r="G1503" s="98"/>
      <c r="H1503" s="28">
        <v>7281</v>
      </c>
      <c r="I1503" s="11">
        <f>$E$1405</f>
        <v>0</v>
      </c>
      <c r="J1503" s="16">
        <f>INT(H1503*I1503)</f>
        <v>0</v>
      </c>
      <c r="K1503" s="24">
        <f>J1503</f>
        <v>0</v>
      </c>
    </row>
    <row r="1504" spans="1:11" ht="13.05" customHeight="1" thickBot="1" x14ac:dyDescent="0.5">
      <c r="A1504" s="94" t="s">
        <v>42</v>
      </c>
      <c r="B1504" s="95"/>
      <c r="C1504" s="96"/>
      <c r="D1504" s="97"/>
      <c r="E1504" s="97"/>
      <c r="F1504" s="97"/>
      <c r="G1504" s="98"/>
      <c r="H1504" s="28">
        <v>11494</v>
      </c>
      <c r="I1504" s="11">
        <f>$E$1406</f>
        <v>0</v>
      </c>
      <c r="J1504" s="16">
        <f t="shared" ref="J1504" si="337">INT(H1504*I1504)</f>
        <v>0</v>
      </c>
      <c r="K1504" s="24">
        <f t="shared" ref="K1504" si="338">J1504</f>
        <v>0</v>
      </c>
    </row>
    <row r="1505" spans="1:11" ht="13.05" customHeight="1" thickTop="1" x14ac:dyDescent="0.45">
      <c r="A1505" s="106" t="s">
        <v>45</v>
      </c>
      <c r="B1505" s="107"/>
      <c r="C1505" s="119">
        <f>C1502</f>
        <v>15</v>
      </c>
      <c r="D1505" s="120"/>
      <c r="E1505" s="121">
        <f>$E$1404</f>
        <v>0</v>
      </c>
      <c r="F1505" s="122"/>
      <c r="G1505" s="18">
        <f>INT(C1505*E1505)*12</f>
        <v>0</v>
      </c>
      <c r="H1505" s="123"/>
      <c r="I1505" s="124"/>
      <c r="J1505" s="125"/>
      <c r="K1505" s="26">
        <f>G1505</f>
        <v>0</v>
      </c>
    </row>
    <row r="1506" spans="1:11" ht="13.05" customHeight="1" x14ac:dyDescent="0.45">
      <c r="A1506" s="94" t="s">
        <v>46</v>
      </c>
      <c r="B1506" s="95"/>
      <c r="C1506" s="96"/>
      <c r="D1506" s="97"/>
      <c r="E1506" s="97"/>
      <c r="F1506" s="97"/>
      <c r="G1506" s="98"/>
      <c r="H1506" s="28">
        <v>7281</v>
      </c>
      <c r="I1506" s="11">
        <f>$E$1405</f>
        <v>0</v>
      </c>
      <c r="J1506" s="16">
        <f>INT(H1506*I1506)</f>
        <v>0</v>
      </c>
      <c r="K1506" s="24">
        <f>J1506</f>
        <v>0</v>
      </c>
    </row>
    <row r="1507" spans="1:11" ht="13.05" customHeight="1" thickBot="1" x14ac:dyDescent="0.5">
      <c r="A1507" s="74" t="s">
        <v>47</v>
      </c>
      <c r="B1507" s="126"/>
      <c r="C1507" s="112"/>
      <c r="D1507" s="113"/>
      <c r="E1507" s="113"/>
      <c r="F1507" s="113"/>
      <c r="G1507" s="114"/>
      <c r="H1507" s="30">
        <v>11494</v>
      </c>
      <c r="I1507" s="19">
        <f>$E$1406</f>
        <v>0</v>
      </c>
      <c r="J1507" s="20">
        <f t="shared" ref="J1507" si="339">INT(H1507*I1507)</f>
        <v>0</v>
      </c>
      <c r="K1507" s="27">
        <f t="shared" ref="K1507" si="340">J1507</f>
        <v>0</v>
      </c>
    </row>
    <row r="1508" spans="1:11" ht="13.05" customHeight="1" thickTop="1" thickBot="1" x14ac:dyDescent="0.5">
      <c r="J1508" s="12" t="s">
        <v>50</v>
      </c>
      <c r="K1508" s="42">
        <f>SUM(K1502:K1507)</f>
        <v>0</v>
      </c>
    </row>
    <row r="1509" spans="1:11" ht="13.05" customHeight="1" thickTop="1" thickBot="1" x14ac:dyDescent="0.5">
      <c r="J1509" s="12" t="s">
        <v>51</v>
      </c>
      <c r="K1509" s="38">
        <f>K1508-K1510</f>
        <v>0</v>
      </c>
    </row>
    <row r="1510" spans="1:11" ht="13.05" customHeight="1" thickTop="1" thickBot="1" x14ac:dyDescent="0.5">
      <c r="J1510" s="12" t="s">
        <v>34</v>
      </c>
      <c r="K1510" s="38">
        <f>ROUNDUP(K1508/1.1,0)</f>
        <v>0</v>
      </c>
    </row>
    <row r="1511" spans="1:11" ht="13.05" customHeight="1" thickTop="1" thickBot="1" x14ac:dyDescent="0.5"/>
    <row r="1512" spans="1:11" ht="13.05" customHeight="1" thickTop="1" x14ac:dyDescent="0.45">
      <c r="A1512" s="15" t="s">
        <v>0</v>
      </c>
      <c r="B1512" s="21" t="s">
        <v>1</v>
      </c>
      <c r="C1512" s="109" t="s">
        <v>17</v>
      </c>
      <c r="D1512" s="110"/>
      <c r="E1512" s="110"/>
      <c r="F1512" s="110"/>
      <c r="G1512" s="111"/>
      <c r="H1512" s="109" t="s">
        <v>34</v>
      </c>
      <c r="I1512" s="110"/>
      <c r="J1512" s="111"/>
      <c r="K1512" s="76" t="s">
        <v>39</v>
      </c>
    </row>
    <row r="1513" spans="1:11" ht="13.05" customHeight="1" x14ac:dyDescent="0.45">
      <c r="A1513" s="79">
        <v>55</v>
      </c>
      <c r="B1513" s="81" t="s">
        <v>136</v>
      </c>
      <c r="C1513" s="127" t="s">
        <v>152</v>
      </c>
      <c r="D1513" s="128"/>
      <c r="E1513" s="131" t="s">
        <v>153</v>
      </c>
      <c r="F1513" s="128"/>
      <c r="G1513" s="84" t="s">
        <v>29</v>
      </c>
      <c r="H1513" s="22" t="s">
        <v>36</v>
      </c>
      <c r="I1513" s="86" t="s">
        <v>38</v>
      </c>
      <c r="J1513" s="84" t="s">
        <v>35</v>
      </c>
      <c r="K1513" s="77"/>
    </row>
    <row r="1514" spans="1:11" ht="13.05" customHeight="1" thickBot="1" x14ac:dyDescent="0.5">
      <c r="A1514" s="80"/>
      <c r="B1514" s="82"/>
      <c r="C1514" s="129"/>
      <c r="D1514" s="130"/>
      <c r="E1514" s="132"/>
      <c r="F1514" s="130"/>
      <c r="G1514" s="85"/>
      <c r="H1514" s="36" t="s">
        <v>37</v>
      </c>
      <c r="I1514" s="87"/>
      <c r="J1514" s="88"/>
      <c r="K1514" s="78"/>
    </row>
    <row r="1515" spans="1:11" ht="13.05" customHeight="1" thickTop="1" x14ac:dyDescent="0.45">
      <c r="A1515" s="89" t="s">
        <v>40</v>
      </c>
      <c r="B1515" s="90"/>
      <c r="C1515" s="115">
        <v>15</v>
      </c>
      <c r="D1515" s="116"/>
      <c r="E1515" s="117">
        <f>$E$1404</f>
        <v>0</v>
      </c>
      <c r="F1515" s="118"/>
      <c r="G1515" s="34">
        <f>INT(C1515*E1515)*12</f>
        <v>0</v>
      </c>
      <c r="H1515" s="91"/>
      <c r="I1515" s="92"/>
      <c r="J1515" s="93"/>
      <c r="K1515" s="35">
        <f>G1515</f>
        <v>0</v>
      </c>
    </row>
    <row r="1516" spans="1:11" ht="13.05" customHeight="1" x14ac:dyDescent="0.45">
      <c r="A1516" s="94" t="s">
        <v>41</v>
      </c>
      <c r="B1516" s="95"/>
      <c r="C1516" s="96"/>
      <c r="D1516" s="97"/>
      <c r="E1516" s="97"/>
      <c r="F1516" s="97"/>
      <c r="G1516" s="98"/>
      <c r="H1516" s="28">
        <v>2521.85</v>
      </c>
      <c r="I1516" s="11">
        <f>$E$1405</f>
        <v>0</v>
      </c>
      <c r="J1516" s="16">
        <f>INT(H1516*I1516)</f>
        <v>0</v>
      </c>
      <c r="K1516" s="24">
        <f>J1516</f>
        <v>0</v>
      </c>
    </row>
    <row r="1517" spans="1:11" ht="13.05" customHeight="1" thickBot="1" x14ac:dyDescent="0.5">
      <c r="A1517" s="94" t="s">
        <v>42</v>
      </c>
      <c r="B1517" s="95"/>
      <c r="C1517" s="96"/>
      <c r="D1517" s="97"/>
      <c r="E1517" s="97"/>
      <c r="F1517" s="97"/>
      <c r="G1517" s="98"/>
      <c r="H1517" s="28">
        <v>1799.46</v>
      </c>
      <c r="I1517" s="11">
        <f>$E$1406</f>
        <v>0</v>
      </c>
      <c r="J1517" s="16">
        <f t="shared" ref="J1517" si="341">INT(H1517*I1517)</f>
        <v>0</v>
      </c>
      <c r="K1517" s="24">
        <f t="shared" ref="K1517" si="342">J1517</f>
        <v>0</v>
      </c>
    </row>
    <row r="1518" spans="1:11" ht="13.05" customHeight="1" thickTop="1" x14ac:dyDescent="0.45">
      <c r="A1518" s="106" t="s">
        <v>45</v>
      </c>
      <c r="B1518" s="107"/>
      <c r="C1518" s="119">
        <f>C1515</f>
        <v>15</v>
      </c>
      <c r="D1518" s="120"/>
      <c r="E1518" s="121">
        <f>$E$1404</f>
        <v>0</v>
      </c>
      <c r="F1518" s="122"/>
      <c r="G1518" s="18">
        <f>INT(C1518*E1518)*12</f>
        <v>0</v>
      </c>
      <c r="H1518" s="123"/>
      <c r="I1518" s="124"/>
      <c r="J1518" s="125"/>
      <c r="K1518" s="26">
        <f>G1518</f>
        <v>0</v>
      </c>
    </row>
    <row r="1519" spans="1:11" ht="13.05" customHeight="1" x14ac:dyDescent="0.45">
      <c r="A1519" s="94" t="s">
        <v>46</v>
      </c>
      <c r="B1519" s="95"/>
      <c r="C1519" s="96"/>
      <c r="D1519" s="97"/>
      <c r="E1519" s="97"/>
      <c r="F1519" s="97"/>
      <c r="G1519" s="98"/>
      <c r="H1519" s="28">
        <v>2521.85</v>
      </c>
      <c r="I1519" s="11">
        <f>$E$1405</f>
        <v>0</v>
      </c>
      <c r="J1519" s="16">
        <f>INT(H1519*I1519)</f>
        <v>0</v>
      </c>
      <c r="K1519" s="24">
        <f>J1519</f>
        <v>0</v>
      </c>
    </row>
    <row r="1520" spans="1:11" ht="13.05" customHeight="1" thickBot="1" x14ac:dyDescent="0.5">
      <c r="A1520" s="74" t="s">
        <v>47</v>
      </c>
      <c r="B1520" s="126"/>
      <c r="C1520" s="112"/>
      <c r="D1520" s="113"/>
      <c r="E1520" s="113"/>
      <c r="F1520" s="113"/>
      <c r="G1520" s="114"/>
      <c r="H1520" s="30">
        <v>1799.46</v>
      </c>
      <c r="I1520" s="19">
        <f>$E$1406</f>
        <v>0</v>
      </c>
      <c r="J1520" s="20">
        <f t="shared" ref="J1520" si="343">INT(H1520*I1520)</f>
        <v>0</v>
      </c>
      <c r="K1520" s="27">
        <f t="shared" ref="K1520" si="344">J1520</f>
        <v>0</v>
      </c>
    </row>
    <row r="1521" spans="10:11" ht="13.05" customHeight="1" thickTop="1" thickBot="1" x14ac:dyDescent="0.5">
      <c r="J1521" s="12" t="s">
        <v>50</v>
      </c>
      <c r="K1521" s="42">
        <f>SUM(K1515:K1520)</f>
        <v>0</v>
      </c>
    </row>
    <row r="1522" spans="10:11" ht="13.05" customHeight="1" thickTop="1" thickBot="1" x14ac:dyDescent="0.5">
      <c r="J1522" s="12" t="s">
        <v>51</v>
      </c>
      <c r="K1522" s="38">
        <f>K1521-K1523</f>
        <v>0</v>
      </c>
    </row>
    <row r="1523" spans="10:11" ht="13.05" customHeight="1" thickTop="1" thickBot="1" x14ac:dyDescent="0.5">
      <c r="J1523" s="12" t="s">
        <v>34</v>
      </c>
      <c r="K1523" s="38">
        <f>ROUNDUP(K1521/1.1,0)</f>
        <v>0</v>
      </c>
    </row>
    <row r="1524" spans="10:11" ht="13.05" customHeight="1" thickTop="1" thickBot="1" x14ac:dyDescent="0.5"/>
    <row r="1525" spans="10:11" ht="13.05" customHeight="1" thickTop="1" thickBot="1" x14ac:dyDescent="0.5">
      <c r="J1525" s="12" t="s">
        <v>205</v>
      </c>
      <c r="K1525" s="41">
        <f>SUM(K1419,K1432,K1445,K1458,K1471,K1484,K1497,K1510,K1523)</f>
        <v>0</v>
      </c>
    </row>
    <row r="1526" spans="10:11" ht="13.05" customHeight="1" thickTop="1" x14ac:dyDescent="0.45"/>
  </sheetData>
  <sheetProtection algorithmName="SHA-512" hashValue="heiUHLvrsBcSmoJikGJ9RW4y6EaUsz/Cd1PYILwhO4MRvd9Q6xL1a423HLGrMhMkAp5E0xEBZcKSKFrow4eH2g==" saltValue="T9XS3drc1RhahcKxcwpqwQ==" spinCount="100000" sheet="1" objects="1" scenarios="1" selectLockedCells="1"/>
  <mergeCells count="2270">
    <mergeCell ref="K1:K2"/>
    <mergeCell ref="I3:I4"/>
    <mergeCell ref="J3:J4"/>
    <mergeCell ref="K3:K4"/>
    <mergeCell ref="H5:H8"/>
    <mergeCell ref="I5:I6"/>
    <mergeCell ref="J5:J6"/>
    <mergeCell ref="K5:K6"/>
    <mergeCell ref="I7:I8"/>
    <mergeCell ref="J7:J8"/>
    <mergeCell ref="K7:K8"/>
    <mergeCell ref="A1363:B1363"/>
    <mergeCell ref="C1363:D1363"/>
    <mergeCell ref="E1363:F1363"/>
    <mergeCell ref="H1363:J1363"/>
    <mergeCell ref="A1340:B1340"/>
    <mergeCell ref="C1340:D1340"/>
    <mergeCell ref="E1340:F1340"/>
    <mergeCell ref="H1340:J1340"/>
    <mergeCell ref="A1341:B1341"/>
    <mergeCell ref="C1341:G1343"/>
    <mergeCell ref="A1342:B1342"/>
    <mergeCell ref="A1343:B1343"/>
    <mergeCell ref="A1336:B1336"/>
    <mergeCell ref="C1336:D1336"/>
    <mergeCell ref="E1336:F1336"/>
    <mergeCell ref="H1336:J1336"/>
    <mergeCell ref="A1337:B1337"/>
    <mergeCell ref="C1337:G1339"/>
    <mergeCell ref="A1364:B1364"/>
    <mergeCell ref="C1364:G1366"/>
    <mergeCell ref="A1365:B1365"/>
    <mergeCell ref="A1366:B1366"/>
    <mergeCell ref="A1359:B1359"/>
    <mergeCell ref="C1359:D1359"/>
    <mergeCell ref="E1359:F1359"/>
    <mergeCell ref="H1359:J1359"/>
    <mergeCell ref="A1360:B1360"/>
    <mergeCell ref="C1360:G1362"/>
    <mergeCell ref="A1361:B1361"/>
    <mergeCell ref="A1362:B1362"/>
    <mergeCell ref="C1356:G1356"/>
    <mergeCell ref="H1356:J1356"/>
    <mergeCell ref="K1356:K1358"/>
    <mergeCell ref="A1357:A1358"/>
    <mergeCell ref="B1357:B1358"/>
    <mergeCell ref="C1357:D1358"/>
    <mergeCell ref="E1357:F1358"/>
    <mergeCell ref="G1357:G1358"/>
    <mergeCell ref="I1357:I1358"/>
    <mergeCell ref="J1357:J1358"/>
    <mergeCell ref="A1338:B1338"/>
    <mergeCell ref="A1339:B1339"/>
    <mergeCell ref="E1350:F1350"/>
    <mergeCell ref="A1352:B1354"/>
    <mergeCell ref="C1352:D1352"/>
    <mergeCell ref="C1353:D1353"/>
    <mergeCell ref="C1354:D1354"/>
    <mergeCell ref="A1351:D1351"/>
    <mergeCell ref="C1333:G1333"/>
    <mergeCell ref="H1333:J1333"/>
    <mergeCell ref="K1333:K1335"/>
    <mergeCell ref="A1334:A1335"/>
    <mergeCell ref="B1334:B1335"/>
    <mergeCell ref="C1334:D1335"/>
    <mergeCell ref="E1334:F1335"/>
    <mergeCell ref="G1334:G1335"/>
    <mergeCell ref="I1334:I1335"/>
    <mergeCell ref="J1334:J1335"/>
    <mergeCell ref="A1325:B1325"/>
    <mergeCell ref="C1325:D1325"/>
    <mergeCell ref="E1325:F1325"/>
    <mergeCell ref="H1325:J1325"/>
    <mergeCell ref="A1326:B1326"/>
    <mergeCell ref="C1326:G1328"/>
    <mergeCell ref="A1327:B1327"/>
    <mergeCell ref="A1328:B1328"/>
    <mergeCell ref="A1321:B1321"/>
    <mergeCell ref="C1321:D1321"/>
    <mergeCell ref="E1321:F1321"/>
    <mergeCell ref="H1321:J1321"/>
    <mergeCell ref="A1322:B1322"/>
    <mergeCell ref="C1322:G1324"/>
    <mergeCell ref="A1323:B1323"/>
    <mergeCell ref="A1324:B1324"/>
    <mergeCell ref="C1318:G1318"/>
    <mergeCell ref="H1318:J1318"/>
    <mergeCell ref="K1318:K1320"/>
    <mergeCell ref="A1319:A1320"/>
    <mergeCell ref="B1319:B1320"/>
    <mergeCell ref="C1319:D1320"/>
    <mergeCell ref="E1319:F1320"/>
    <mergeCell ref="G1319:G1320"/>
    <mergeCell ref="I1319:I1320"/>
    <mergeCell ref="J1319:J1320"/>
    <mergeCell ref="A1310:B1310"/>
    <mergeCell ref="C1310:D1310"/>
    <mergeCell ref="E1310:F1310"/>
    <mergeCell ref="H1310:J1310"/>
    <mergeCell ref="A1311:B1311"/>
    <mergeCell ref="C1311:G1313"/>
    <mergeCell ref="A1312:B1312"/>
    <mergeCell ref="A1313:B1313"/>
    <mergeCell ref="A1306:B1306"/>
    <mergeCell ref="C1306:D1306"/>
    <mergeCell ref="E1306:F1306"/>
    <mergeCell ref="H1306:J1306"/>
    <mergeCell ref="A1307:B1307"/>
    <mergeCell ref="C1307:G1309"/>
    <mergeCell ref="A1308:B1308"/>
    <mergeCell ref="A1309:B1309"/>
    <mergeCell ref="C1303:G1303"/>
    <mergeCell ref="H1303:J1303"/>
    <mergeCell ref="K1303:K1305"/>
    <mergeCell ref="A1304:A1305"/>
    <mergeCell ref="B1304:B1305"/>
    <mergeCell ref="C1304:D1305"/>
    <mergeCell ref="E1304:F1305"/>
    <mergeCell ref="G1304:G1305"/>
    <mergeCell ref="I1304:I1305"/>
    <mergeCell ref="J1304:J1305"/>
    <mergeCell ref="A1295:B1295"/>
    <mergeCell ref="C1295:D1295"/>
    <mergeCell ref="E1295:F1295"/>
    <mergeCell ref="H1295:J1295"/>
    <mergeCell ref="A1296:B1296"/>
    <mergeCell ref="C1296:G1298"/>
    <mergeCell ref="A1297:B1297"/>
    <mergeCell ref="A1298:B1298"/>
    <mergeCell ref="A1291:B1291"/>
    <mergeCell ref="C1291:D1291"/>
    <mergeCell ref="E1291:F1291"/>
    <mergeCell ref="H1291:J1291"/>
    <mergeCell ref="A1292:B1292"/>
    <mergeCell ref="C1292:G1294"/>
    <mergeCell ref="A1293:B1293"/>
    <mergeCell ref="A1294:B1294"/>
    <mergeCell ref="C1288:G1288"/>
    <mergeCell ref="H1288:J1288"/>
    <mergeCell ref="K1288:K1290"/>
    <mergeCell ref="A1289:A1290"/>
    <mergeCell ref="B1289:B1290"/>
    <mergeCell ref="C1289:D1290"/>
    <mergeCell ref="E1289:F1290"/>
    <mergeCell ref="G1289:G1290"/>
    <mergeCell ref="I1289:I1290"/>
    <mergeCell ref="J1289:J1290"/>
    <mergeCell ref="A1280:B1280"/>
    <mergeCell ref="C1280:D1280"/>
    <mergeCell ref="E1280:F1280"/>
    <mergeCell ref="H1280:J1280"/>
    <mergeCell ref="A1281:B1281"/>
    <mergeCell ref="C1281:G1283"/>
    <mergeCell ref="A1282:B1282"/>
    <mergeCell ref="A1283:B1283"/>
    <mergeCell ref="A1276:B1276"/>
    <mergeCell ref="C1276:D1276"/>
    <mergeCell ref="E1276:F1276"/>
    <mergeCell ref="H1276:J1276"/>
    <mergeCell ref="A1277:B1277"/>
    <mergeCell ref="C1277:G1279"/>
    <mergeCell ref="A1278:B1278"/>
    <mergeCell ref="A1279:B1279"/>
    <mergeCell ref="C1273:G1273"/>
    <mergeCell ref="H1273:J1273"/>
    <mergeCell ref="K1273:K1275"/>
    <mergeCell ref="A1274:A1275"/>
    <mergeCell ref="B1274:B1275"/>
    <mergeCell ref="C1274:D1275"/>
    <mergeCell ref="E1274:F1275"/>
    <mergeCell ref="G1274:G1275"/>
    <mergeCell ref="I1274:I1275"/>
    <mergeCell ref="J1274:J1275"/>
    <mergeCell ref="A1265:B1265"/>
    <mergeCell ref="C1265:D1265"/>
    <mergeCell ref="E1265:F1265"/>
    <mergeCell ref="H1265:J1265"/>
    <mergeCell ref="A1266:B1266"/>
    <mergeCell ref="C1266:G1268"/>
    <mergeCell ref="A1267:B1267"/>
    <mergeCell ref="A1268:B1268"/>
    <mergeCell ref="A1261:B1261"/>
    <mergeCell ref="C1261:D1261"/>
    <mergeCell ref="E1261:F1261"/>
    <mergeCell ref="H1261:J1261"/>
    <mergeCell ref="A1262:B1262"/>
    <mergeCell ref="C1262:G1264"/>
    <mergeCell ref="A1263:B1263"/>
    <mergeCell ref="A1264:B1264"/>
    <mergeCell ref="C1258:G1258"/>
    <mergeCell ref="H1258:J1258"/>
    <mergeCell ref="K1258:K1260"/>
    <mergeCell ref="A1259:A1260"/>
    <mergeCell ref="B1259:B1260"/>
    <mergeCell ref="C1259:D1260"/>
    <mergeCell ref="E1259:F1260"/>
    <mergeCell ref="G1259:G1260"/>
    <mergeCell ref="I1259:I1260"/>
    <mergeCell ref="J1259:J1260"/>
    <mergeCell ref="A1250:B1250"/>
    <mergeCell ref="C1250:D1250"/>
    <mergeCell ref="E1250:F1250"/>
    <mergeCell ref="H1250:J1250"/>
    <mergeCell ref="A1251:B1251"/>
    <mergeCell ref="C1251:G1253"/>
    <mergeCell ref="A1252:B1252"/>
    <mergeCell ref="A1253:B1253"/>
    <mergeCell ref="A1246:B1246"/>
    <mergeCell ref="C1246:D1246"/>
    <mergeCell ref="E1246:F1246"/>
    <mergeCell ref="H1246:J1246"/>
    <mergeCell ref="A1247:B1247"/>
    <mergeCell ref="C1247:G1249"/>
    <mergeCell ref="A1248:B1248"/>
    <mergeCell ref="A1249:B1249"/>
    <mergeCell ref="C1243:G1243"/>
    <mergeCell ref="H1243:J1243"/>
    <mergeCell ref="K1243:K1245"/>
    <mergeCell ref="A1244:A1245"/>
    <mergeCell ref="B1244:B1245"/>
    <mergeCell ref="C1244:D1245"/>
    <mergeCell ref="E1244:F1245"/>
    <mergeCell ref="G1244:G1245"/>
    <mergeCell ref="I1244:I1245"/>
    <mergeCell ref="J1244:J1245"/>
    <mergeCell ref="A1235:B1235"/>
    <mergeCell ref="C1235:D1235"/>
    <mergeCell ref="E1235:F1235"/>
    <mergeCell ref="H1235:J1235"/>
    <mergeCell ref="A1236:B1236"/>
    <mergeCell ref="C1236:G1238"/>
    <mergeCell ref="A1237:B1237"/>
    <mergeCell ref="A1238:B1238"/>
    <mergeCell ref="A1231:B1231"/>
    <mergeCell ref="C1231:D1231"/>
    <mergeCell ref="E1231:F1231"/>
    <mergeCell ref="H1231:J1231"/>
    <mergeCell ref="A1232:B1232"/>
    <mergeCell ref="C1232:G1234"/>
    <mergeCell ref="A1233:B1233"/>
    <mergeCell ref="A1234:B1234"/>
    <mergeCell ref="C1228:G1228"/>
    <mergeCell ref="H1228:J1228"/>
    <mergeCell ref="K1228:K1230"/>
    <mergeCell ref="A1229:A1230"/>
    <mergeCell ref="B1229:B1230"/>
    <mergeCell ref="C1229:D1230"/>
    <mergeCell ref="E1229:F1230"/>
    <mergeCell ref="G1229:G1230"/>
    <mergeCell ref="I1229:I1230"/>
    <mergeCell ref="J1229:J1230"/>
    <mergeCell ref="A1220:B1220"/>
    <mergeCell ref="C1220:D1220"/>
    <mergeCell ref="E1220:F1220"/>
    <mergeCell ref="H1220:J1220"/>
    <mergeCell ref="A1221:B1221"/>
    <mergeCell ref="C1221:G1223"/>
    <mergeCell ref="A1222:B1222"/>
    <mergeCell ref="A1223:B1223"/>
    <mergeCell ref="A1216:B1216"/>
    <mergeCell ref="C1216:D1216"/>
    <mergeCell ref="E1216:F1216"/>
    <mergeCell ref="H1216:J1216"/>
    <mergeCell ref="A1217:B1217"/>
    <mergeCell ref="C1217:G1219"/>
    <mergeCell ref="A1218:B1218"/>
    <mergeCell ref="A1219:B1219"/>
    <mergeCell ref="C1213:G1213"/>
    <mergeCell ref="H1213:J1213"/>
    <mergeCell ref="K1213:K1215"/>
    <mergeCell ref="A1214:A1215"/>
    <mergeCell ref="B1214:B1215"/>
    <mergeCell ref="C1214:D1215"/>
    <mergeCell ref="E1214:F1215"/>
    <mergeCell ref="G1214:G1215"/>
    <mergeCell ref="I1214:I1215"/>
    <mergeCell ref="J1214:J1215"/>
    <mergeCell ref="A1205:B1205"/>
    <mergeCell ref="C1205:D1205"/>
    <mergeCell ref="E1205:F1205"/>
    <mergeCell ref="H1205:J1205"/>
    <mergeCell ref="A1206:B1206"/>
    <mergeCell ref="C1206:G1208"/>
    <mergeCell ref="A1207:B1207"/>
    <mergeCell ref="A1208:B1208"/>
    <mergeCell ref="A1201:B1201"/>
    <mergeCell ref="C1201:D1201"/>
    <mergeCell ref="E1201:F1201"/>
    <mergeCell ref="H1201:J1201"/>
    <mergeCell ref="A1202:B1202"/>
    <mergeCell ref="C1202:G1204"/>
    <mergeCell ref="A1203:B1203"/>
    <mergeCell ref="A1204:B1204"/>
    <mergeCell ref="C1198:G1198"/>
    <mergeCell ref="H1198:J1198"/>
    <mergeCell ref="K1198:K1200"/>
    <mergeCell ref="A1199:A1200"/>
    <mergeCell ref="B1199:B1200"/>
    <mergeCell ref="C1199:D1200"/>
    <mergeCell ref="E1199:F1200"/>
    <mergeCell ref="G1199:G1200"/>
    <mergeCell ref="I1199:I1200"/>
    <mergeCell ref="J1199:J1200"/>
    <mergeCell ref="A1190:B1190"/>
    <mergeCell ref="C1190:D1190"/>
    <mergeCell ref="E1190:F1190"/>
    <mergeCell ref="H1190:J1190"/>
    <mergeCell ref="A1191:B1191"/>
    <mergeCell ref="C1191:G1193"/>
    <mergeCell ref="A1192:B1192"/>
    <mergeCell ref="A1193:B1193"/>
    <mergeCell ref="A1186:B1186"/>
    <mergeCell ref="C1186:D1186"/>
    <mergeCell ref="E1186:F1186"/>
    <mergeCell ref="H1186:J1186"/>
    <mergeCell ref="A1187:B1187"/>
    <mergeCell ref="C1187:G1189"/>
    <mergeCell ref="A1188:B1188"/>
    <mergeCell ref="A1189:B1189"/>
    <mergeCell ref="C1183:G1183"/>
    <mergeCell ref="H1183:J1183"/>
    <mergeCell ref="K1183:K1185"/>
    <mergeCell ref="A1184:A1185"/>
    <mergeCell ref="B1184:B1185"/>
    <mergeCell ref="C1184:D1185"/>
    <mergeCell ref="E1184:F1185"/>
    <mergeCell ref="G1184:G1185"/>
    <mergeCell ref="I1184:I1185"/>
    <mergeCell ref="J1184:J1185"/>
    <mergeCell ref="A1175:B1175"/>
    <mergeCell ref="C1175:D1175"/>
    <mergeCell ref="E1175:F1175"/>
    <mergeCell ref="H1175:J1175"/>
    <mergeCell ref="A1176:B1176"/>
    <mergeCell ref="C1176:G1178"/>
    <mergeCell ref="A1177:B1177"/>
    <mergeCell ref="A1178:B1178"/>
    <mergeCell ref="A1171:B1171"/>
    <mergeCell ref="C1171:D1171"/>
    <mergeCell ref="E1171:F1171"/>
    <mergeCell ref="H1171:J1171"/>
    <mergeCell ref="A1172:B1172"/>
    <mergeCell ref="C1172:G1174"/>
    <mergeCell ref="A1173:B1173"/>
    <mergeCell ref="A1174:B1174"/>
    <mergeCell ref="C1168:G1168"/>
    <mergeCell ref="H1168:J1168"/>
    <mergeCell ref="K1168:K1170"/>
    <mergeCell ref="A1169:A1170"/>
    <mergeCell ref="B1169:B1170"/>
    <mergeCell ref="C1169:D1170"/>
    <mergeCell ref="E1169:F1170"/>
    <mergeCell ref="G1169:G1170"/>
    <mergeCell ref="I1169:I1170"/>
    <mergeCell ref="J1169:J1170"/>
    <mergeCell ref="A1160:B1160"/>
    <mergeCell ref="C1160:D1160"/>
    <mergeCell ref="E1160:F1160"/>
    <mergeCell ref="H1160:J1160"/>
    <mergeCell ref="A1161:B1161"/>
    <mergeCell ref="C1161:G1163"/>
    <mergeCell ref="A1162:B1162"/>
    <mergeCell ref="A1163:B1163"/>
    <mergeCell ref="A1156:B1156"/>
    <mergeCell ref="C1156:D1156"/>
    <mergeCell ref="E1156:F1156"/>
    <mergeCell ref="H1156:J1156"/>
    <mergeCell ref="A1157:B1157"/>
    <mergeCell ref="C1157:G1159"/>
    <mergeCell ref="A1158:B1158"/>
    <mergeCell ref="A1159:B1159"/>
    <mergeCell ref="C1153:G1153"/>
    <mergeCell ref="H1153:J1153"/>
    <mergeCell ref="K1153:K1155"/>
    <mergeCell ref="A1154:A1155"/>
    <mergeCell ref="B1154:B1155"/>
    <mergeCell ref="C1154:D1155"/>
    <mergeCell ref="E1154:F1155"/>
    <mergeCell ref="G1154:G1155"/>
    <mergeCell ref="I1154:I1155"/>
    <mergeCell ref="J1154:J1155"/>
    <mergeCell ref="A1145:B1145"/>
    <mergeCell ref="C1145:D1145"/>
    <mergeCell ref="E1145:F1145"/>
    <mergeCell ref="H1145:J1145"/>
    <mergeCell ref="A1146:B1146"/>
    <mergeCell ref="C1146:G1148"/>
    <mergeCell ref="A1147:B1147"/>
    <mergeCell ref="A1148:B1148"/>
    <mergeCell ref="A1141:B1141"/>
    <mergeCell ref="C1141:D1141"/>
    <mergeCell ref="E1141:F1141"/>
    <mergeCell ref="H1141:J1141"/>
    <mergeCell ref="A1142:B1142"/>
    <mergeCell ref="C1142:G1144"/>
    <mergeCell ref="A1143:B1143"/>
    <mergeCell ref="A1144:B1144"/>
    <mergeCell ref="C1138:G1138"/>
    <mergeCell ref="H1138:J1138"/>
    <mergeCell ref="K1138:K1140"/>
    <mergeCell ref="A1139:A1140"/>
    <mergeCell ref="B1139:B1140"/>
    <mergeCell ref="C1139:D1140"/>
    <mergeCell ref="E1139:F1140"/>
    <mergeCell ref="G1139:G1140"/>
    <mergeCell ref="I1139:I1140"/>
    <mergeCell ref="J1139:J1140"/>
    <mergeCell ref="A1130:B1130"/>
    <mergeCell ref="C1130:D1130"/>
    <mergeCell ref="E1130:F1130"/>
    <mergeCell ref="H1130:J1130"/>
    <mergeCell ref="A1131:B1131"/>
    <mergeCell ref="C1131:G1133"/>
    <mergeCell ref="A1132:B1132"/>
    <mergeCell ref="A1133:B1133"/>
    <mergeCell ref="A1126:B1126"/>
    <mergeCell ref="C1126:D1126"/>
    <mergeCell ref="E1126:F1126"/>
    <mergeCell ref="H1126:J1126"/>
    <mergeCell ref="A1127:B1127"/>
    <mergeCell ref="C1127:G1129"/>
    <mergeCell ref="A1128:B1128"/>
    <mergeCell ref="A1129:B1129"/>
    <mergeCell ref="C1123:G1123"/>
    <mergeCell ref="H1123:J1123"/>
    <mergeCell ref="K1123:K1125"/>
    <mergeCell ref="A1124:A1125"/>
    <mergeCell ref="B1124:B1125"/>
    <mergeCell ref="C1124:D1125"/>
    <mergeCell ref="E1124:F1125"/>
    <mergeCell ref="G1124:G1125"/>
    <mergeCell ref="I1124:I1125"/>
    <mergeCell ref="J1124:J1125"/>
    <mergeCell ref="A1115:B1115"/>
    <mergeCell ref="C1115:D1115"/>
    <mergeCell ref="E1115:F1115"/>
    <mergeCell ref="H1115:J1115"/>
    <mergeCell ref="A1116:B1116"/>
    <mergeCell ref="C1116:G1118"/>
    <mergeCell ref="A1117:B1117"/>
    <mergeCell ref="A1118:B1118"/>
    <mergeCell ref="A1111:B1111"/>
    <mergeCell ref="C1111:D1111"/>
    <mergeCell ref="E1111:F1111"/>
    <mergeCell ref="H1111:J1111"/>
    <mergeCell ref="A1112:B1112"/>
    <mergeCell ref="C1112:G1114"/>
    <mergeCell ref="A1113:B1113"/>
    <mergeCell ref="A1114:B1114"/>
    <mergeCell ref="C1108:G1108"/>
    <mergeCell ref="H1108:J1108"/>
    <mergeCell ref="K1108:K1110"/>
    <mergeCell ref="A1109:A1110"/>
    <mergeCell ref="B1109:B1110"/>
    <mergeCell ref="C1109:D1110"/>
    <mergeCell ref="E1109:F1110"/>
    <mergeCell ref="G1109:G1110"/>
    <mergeCell ref="I1109:I1110"/>
    <mergeCell ref="J1109:J1110"/>
    <mergeCell ref="A1100:B1100"/>
    <mergeCell ref="C1100:D1100"/>
    <mergeCell ref="E1100:F1100"/>
    <mergeCell ref="H1100:J1100"/>
    <mergeCell ref="A1101:B1101"/>
    <mergeCell ref="C1101:G1103"/>
    <mergeCell ref="A1102:B1102"/>
    <mergeCell ref="A1103:B1103"/>
    <mergeCell ref="A1096:B1096"/>
    <mergeCell ref="C1096:D1096"/>
    <mergeCell ref="E1096:F1096"/>
    <mergeCell ref="H1096:J1096"/>
    <mergeCell ref="A1097:B1097"/>
    <mergeCell ref="C1097:G1099"/>
    <mergeCell ref="A1098:B1098"/>
    <mergeCell ref="A1099:B1099"/>
    <mergeCell ref="C1093:G1093"/>
    <mergeCell ref="H1093:J1093"/>
    <mergeCell ref="K1093:K1095"/>
    <mergeCell ref="A1094:A1095"/>
    <mergeCell ref="B1094:B1095"/>
    <mergeCell ref="C1094:D1095"/>
    <mergeCell ref="E1094:F1095"/>
    <mergeCell ref="G1094:G1095"/>
    <mergeCell ref="I1094:I1095"/>
    <mergeCell ref="J1094:J1095"/>
    <mergeCell ref="A1085:B1085"/>
    <mergeCell ref="C1085:D1085"/>
    <mergeCell ref="E1085:F1085"/>
    <mergeCell ref="H1085:J1085"/>
    <mergeCell ref="A1086:B1086"/>
    <mergeCell ref="C1086:G1088"/>
    <mergeCell ref="A1087:B1087"/>
    <mergeCell ref="A1088:B1088"/>
    <mergeCell ref="A1081:B1081"/>
    <mergeCell ref="C1081:D1081"/>
    <mergeCell ref="E1081:F1081"/>
    <mergeCell ref="H1081:J1081"/>
    <mergeCell ref="A1082:B1082"/>
    <mergeCell ref="C1082:G1084"/>
    <mergeCell ref="A1083:B1083"/>
    <mergeCell ref="A1084:B1084"/>
    <mergeCell ref="C1078:G1078"/>
    <mergeCell ref="H1078:J1078"/>
    <mergeCell ref="K1078:K1080"/>
    <mergeCell ref="A1079:A1080"/>
    <mergeCell ref="B1079:B1080"/>
    <mergeCell ref="C1079:D1080"/>
    <mergeCell ref="E1079:F1080"/>
    <mergeCell ref="G1079:G1080"/>
    <mergeCell ref="I1079:I1080"/>
    <mergeCell ref="J1079:J1080"/>
    <mergeCell ref="A1070:B1070"/>
    <mergeCell ref="C1070:D1070"/>
    <mergeCell ref="E1070:F1070"/>
    <mergeCell ref="H1070:J1070"/>
    <mergeCell ref="A1071:B1071"/>
    <mergeCell ref="C1071:G1073"/>
    <mergeCell ref="A1072:B1072"/>
    <mergeCell ref="A1073:B1073"/>
    <mergeCell ref="A1066:B1066"/>
    <mergeCell ref="C1066:D1066"/>
    <mergeCell ref="E1066:F1066"/>
    <mergeCell ref="H1066:J1066"/>
    <mergeCell ref="A1067:B1067"/>
    <mergeCell ref="C1067:G1069"/>
    <mergeCell ref="A1068:B1068"/>
    <mergeCell ref="A1069:B1069"/>
    <mergeCell ref="C1063:G1063"/>
    <mergeCell ref="H1063:J1063"/>
    <mergeCell ref="K1063:K1065"/>
    <mergeCell ref="A1064:A1065"/>
    <mergeCell ref="B1064:B1065"/>
    <mergeCell ref="C1064:D1065"/>
    <mergeCell ref="E1064:F1065"/>
    <mergeCell ref="G1064:G1065"/>
    <mergeCell ref="I1064:I1065"/>
    <mergeCell ref="J1064:J1065"/>
    <mergeCell ref="A1055:B1055"/>
    <mergeCell ref="C1055:D1055"/>
    <mergeCell ref="E1055:F1055"/>
    <mergeCell ref="H1055:J1055"/>
    <mergeCell ref="A1056:B1056"/>
    <mergeCell ref="C1056:G1058"/>
    <mergeCell ref="A1057:B1057"/>
    <mergeCell ref="A1058:B1058"/>
    <mergeCell ref="A1051:B1051"/>
    <mergeCell ref="C1051:D1051"/>
    <mergeCell ref="E1051:F1051"/>
    <mergeCell ref="H1051:J1051"/>
    <mergeCell ref="A1052:B1052"/>
    <mergeCell ref="C1052:G1054"/>
    <mergeCell ref="A1053:B1053"/>
    <mergeCell ref="A1054:B1054"/>
    <mergeCell ref="C1048:G1048"/>
    <mergeCell ref="H1048:J1048"/>
    <mergeCell ref="K1048:K1050"/>
    <mergeCell ref="A1049:A1050"/>
    <mergeCell ref="B1049:B1050"/>
    <mergeCell ref="C1049:D1050"/>
    <mergeCell ref="E1049:F1050"/>
    <mergeCell ref="G1049:G1050"/>
    <mergeCell ref="I1049:I1050"/>
    <mergeCell ref="J1049:J1050"/>
    <mergeCell ref="A1040:B1040"/>
    <mergeCell ref="C1040:D1040"/>
    <mergeCell ref="E1040:F1040"/>
    <mergeCell ref="H1040:J1040"/>
    <mergeCell ref="A1041:B1041"/>
    <mergeCell ref="C1041:G1043"/>
    <mergeCell ref="A1042:B1042"/>
    <mergeCell ref="A1043:B1043"/>
    <mergeCell ref="A1036:B1036"/>
    <mergeCell ref="C1036:D1036"/>
    <mergeCell ref="E1036:F1036"/>
    <mergeCell ref="H1036:J1036"/>
    <mergeCell ref="A1037:B1037"/>
    <mergeCell ref="C1037:G1039"/>
    <mergeCell ref="A1038:B1038"/>
    <mergeCell ref="A1039:B1039"/>
    <mergeCell ref="C1033:G1033"/>
    <mergeCell ref="H1033:J1033"/>
    <mergeCell ref="K1033:K1035"/>
    <mergeCell ref="A1034:A1035"/>
    <mergeCell ref="B1034:B1035"/>
    <mergeCell ref="C1034:D1035"/>
    <mergeCell ref="E1034:F1035"/>
    <mergeCell ref="G1034:G1035"/>
    <mergeCell ref="I1034:I1035"/>
    <mergeCell ref="J1034:J1035"/>
    <mergeCell ref="A1025:B1025"/>
    <mergeCell ref="C1025:D1025"/>
    <mergeCell ref="E1025:F1025"/>
    <mergeCell ref="H1025:J1025"/>
    <mergeCell ref="A1026:B1026"/>
    <mergeCell ref="C1026:G1028"/>
    <mergeCell ref="A1027:B1027"/>
    <mergeCell ref="A1028:B1028"/>
    <mergeCell ref="A1021:B1021"/>
    <mergeCell ref="C1021:D1021"/>
    <mergeCell ref="E1021:F1021"/>
    <mergeCell ref="H1021:J1021"/>
    <mergeCell ref="A1022:B1022"/>
    <mergeCell ref="C1022:G1024"/>
    <mergeCell ref="A1023:B1023"/>
    <mergeCell ref="A1024:B1024"/>
    <mergeCell ref="C1018:G1018"/>
    <mergeCell ref="H1018:J1018"/>
    <mergeCell ref="K1018:K1020"/>
    <mergeCell ref="A1019:A1020"/>
    <mergeCell ref="B1019:B1020"/>
    <mergeCell ref="C1019:D1020"/>
    <mergeCell ref="E1019:F1020"/>
    <mergeCell ref="G1019:G1020"/>
    <mergeCell ref="I1019:I1020"/>
    <mergeCell ref="J1019:J1020"/>
    <mergeCell ref="A1010:B1010"/>
    <mergeCell ref="C1010:D1010"/>
    <mergeCell ref="E1010:F1010"/>
    <mergeCell ref="H1010:J1010"/>
    <mergeCell ref="A1011:B1011"/>
    <mergeCell ref="C1011:G1013"/>
    <mergeCell ref="A1012:B1012"/>
    <mergeCell ref="A1013:B1013"/>
    <mergeCell ref="A1006:B1006"/>
    <mergeCell ref="C1006:D1006"/>
    <mergeCell ref="E1006:F1006"/>
    <mergeCell ref="H1006:J1006"/>
    <mergeCell ref="A1007:B1007"/>
    <mergeCell ref="C1007:G1009"/>
    <mergeCell ref="A1008:B1008"/>
    <mergeCell ref="A1009:B1009"/>
    <mergeCell ref="C1003:G1003"/>
    <mergeCell ref="H1003:J1003"/>
    <mergeCell ref="K1003:K1005"/>
    <mergeCell ref="A1004:A1005"/>
    <mergeCell ref="B1004:B1005"/>
    <mergeCell ref="C1004:D1005"/>
    <mergeCell ref="E1004:F1005"/>
    <mergeCell ref="G1004:G1005"/>
    <mergeCell ref="I1004:I1005"/>
    <mergeCell ref="J1004:J1005"/>
    <mergeCell ref="A995:B995"/>
    <mergeCell ref="C995:D995"/>
    <mergeCell ref="E995:F995"/>
    <mergeCell ref="H995:J995"/>
    <mergeCell ref="A996:B996"/>
    <mergeCell ref="C996:G998"/>
    <mergeCell ref="A997:B997"/>
    <mergeCell ref="A998:B998"/>
    <mergeCell ref="A991:B991"/>
    <mergeCell ref="C991:D991"/>
    <mergeCell ref="E991:F991"/>
    <mergeCell ref="H991:J991"/>
    <mergeCell ref="A992:B992"/>
    <mergeCell ref="C992:G994"/>
    <mergeCell ref="A993:B993"/>
    <mergeCell ref="A994:B994"/>
    <mergeCell ref="C988:G988"/>
    <mergeCell ref="H988:J988"/>
    <mergeCell ref="K988:K990"/>
    <mergeCell ref="A989:A990"/>
    <mergeCell ref="B989:B990"/>
    <mergeCell ref="C989:D990"/>
    <mergeCell ref="E989:F990"/>
    <mergeCell ref="G989:G990"/>
    <mergeCell ref="I989:I990"/>
    <mergeCell ref="J989:J990"/>
    <mergeCell ref="A980:B980"/>
    <mergeCell ref="C980:D980"/>
    <mergeCell ref="E980:F980"/>
    <mergeCell ref="H980:J980"/>
    <mergeCell ref="A981:B981"/>
    <mergeCell ref="C981:G983"/>
    <mergeCell ref="A982:B982"/>
    <mergeCell ref="A983:B983"/>
    <mergeCell ref="A976:B976"/>
    <mergeCell ref="C976:D976"/>
    <mergeCell ref="E976:F976"/>
    <mergeCell ref="H976:J976"/>
    <mergeCell ref="A977:B977"/>
    <mergeCell ref="C977:G979"/>
    <mergeCell ref="A978:B978"/>
    <mergeCell ref="A979:B979"/>
    <mergeCell ref="C973:G973"/>
    <mergeCell ref="H973:J973"/>
    <mergeCell ref="K973:K975"/>
    <mergeCell ref="A974:A975"/>
    <mergeCell ref="B974:B975"/>
    <mergeCell ref="C974:D975"/>
    <mergeCell ref="E974:F975"/>
    <mergeCell ref="G974:G975"/>
    <mergeCell ref="I974:I975"/>
    <mergeCell ref="J974:J975"/>
    <mergeCell ref="A965:B965"/>
    <mergeCell ref="C965:D965"/>
    <mergeCell ref="E965:F965"/>
    <mergeCell ref="H965:J965"/>
    <mergeCell ref="A966:B966"/>
    <mergeCell ref="C966:G968"/>
    <mergeCell ref="A967:B967"/>
    <mergeCell ref="A968:B968"/>
    <mergeCell ref="A961:B961"/>
    <mergeCell ref="C961:D961"/>
    <mergeCell ref="E961:F961"/>
    <mergeCell ref="H961:J961"/>
    <mergeCell ref="A962:B962"/>
    <mergeCell ref="C962:G964"/>
    <mergeCell ref="A963:B963"/>
    <mergeCell ref="A964:B964"/>
    <mergeCell ref="C958:G958"/>
    <mergeCell ref="H958:J958"/>
    <mergeCell ref="K958:K960"/>
    <mergeCell ref="A959:A960"/>
    <mergeCell ref="B959:B960"/>
    <mergeCell ref="C959:D960"/>
    <mergeCell ref="E959:F960"/>
    <mergeCell ref="G959:G960"/>
    <mergeCell ref="I959:I960"/>
    <mergeCell ref="J959:J960"/>
    <mergeCell ref="A950:B950"/>
    <mergeCell ref="C950:D950"/>
    <mergeCell ref="E950:F950"/>
    <mergeCell ref="H950:J950"/>
    <mergeCell ref="A951:B951"/>
    <mergeCell ref="C951:G953"/>
    <mergeCell ref="A952:B952"/>
    <mergeCell ref="A953:B953"/>
    <mergeCell ref="A946:B946"/>
    <mergeCell ref="C946:D946"/>
    <mergeCell ref="E946:F946"/>
    <mergeCell ref="H946:J946"/>
    <mergeCell ref="A947:B947"/>
    <mergeCell ref="C947:G949"/>
    <mergeCell ref="A948:B948"/>
    <mergeCell ref="A949:B949"/>
    <mergeCell ref="C943:G943"/>
    <mergeCell ref="H943:J943"/>
    <mergeCell ref="K943:K945"/>
    <mergeCell ref="A944:A945"/>
    <mergeCell ref="B944:B945"/>
    <mergeCell ref="C944:D945"/>
    <mergeCell ref="E944:F945"/>
    <mergeCell ref="G944:G945"/>
    <mergeCell ref="I944:I945"/>
    <mergeCell ref="J944:J945"/>
    <mergeCell ref="A935:B935"/>
    <mergeCell ref="C935:D935"/>
    <mergeCell ref="E935:F935"/>
    <mergeCell ref="H935:J935"/>
    <mergeCell ref="A936:B936"/>
    <mergeCell ref="C936:G938"/>
    <mergeCell ref="A937:B937"/>
    <mergeCell ref="A938:B938"/>
    <mergeCell ref="A931:B931"/>
    <mergeCell ref="C931:D931"/>
    <mergeCell ref="E931:F931"/>
    <mergeCell ref="H931:J931"/>
    <mergeCell ref="A932:B932"/>
    <mergeCell ref="C932:G934"/>
    <mergeCell ref="A933:B933"/>
    <mergeCell ref="A934:B934"/>
    <mergeCell ref="C928:G928"/>
    <mergeCell ref="H928:J928"/>
    <mergeCell ref="K928:K930"/>
    <mergeCell ref="A929:A930"/>
    <mergeCell ref="B929:B930"/>
    <mergeCell ref="C929:D930"/>
    <mergeCell ref="E929:F930"/>
    <mergeCell ref="G929:G930"/>
    <mergeCell ref="I929:I930"/>
    <mergeCell ref="J929:J930"/>
    <mergeCell ref="A920:B920"/>
    <mergeCell ref="C920:D920"/>
    <mergeCell ref="E920:F920"/>
    <mergeCell ref="H920:J920"/>
    <mergeCell ref="A921:B921"/>
    <mergeCell ref="C921:G923"/>
    <mergeCell ref="A922:B922"/>
    <mergeCell ref="A923:B923"/>
    <mergeCell ref="A916:B916"/>
    <mergeCell ref="C916:D916"/>
    <mergeCell ref="E916:F916"/>
    <mergeCell ref="H916:J916"/>
    <mergeCell ref="A917:B917"/>
    <mergeCell ref="C917:G919"/>
    <mergeCell ref="A918:B918"/>
    <mergeCell ref="A919:B919"/>
    <mergeCell ref="C913:G913"/>
    <mergeCell ref="H913:J913"/>
    <mergeCell ref="K913:K915"/>
    <mergeCell ref="A914:A915"/>
    <mergeCell ref="B914:B915"/>
    <mergeCell ref="C914:D915"/>
    <mergeCell ref="E914:F915"/>
    <mergeCell ref="G914:G915"/>
    <mergeCell ref="I914:I915"/>
    <mergeCell ref="J914:J915"/>
    <mergeCell ref="A905:B905"/>
    <mergeCell ref="C905:D905"/>
    <mergeCell ref="E905:F905"/>
    <mergeCell ref="H905:J905"/>
    <mergeCell ref="A906:B906"/>
    <mergeCell ref="C906:G908"/>
    <mergeCell ref="A907:B907"/>
    <mergeCell ref="A908:B908"/>
    <mergeCell ref="A901:B901"/>
    <mergeCell ref="C901:D901"/>
    <mergeCell ref="E901:F901"/>
    <mergeCell ref="H901:J901"/>
    <mergeCell ref="A902:B902"/>
    <mergeCell ref="C902:G904"/>
    <mergeCell ref="A903:B903"/>
    <mergeCell ref="A904:B904"/>
    <mergeCell ref="C898:G898"/>
    <mergeCell ref="H898:J898"/>
    <mergeCell ref="A872:B872"/>
    <mergeCell ref="C872:G874"/>
    <mergeCell ref="A873:B873"/>
    <mergeCell ref="A874:B874"/>
    <mergeCell ref="K898:K900"/>
    <mergeCell ref="A899:A900"/>
    <mergeCell ref="B899:B900"/>
    <mergeCell ref="C899:D900"/>
    <mergeCell ref="E899:F900"/>
    <mergeCell ref="G899:G900"/>
    <mergeCell ref="I899:I900"/>
    <mergeCell ref="J899:J900"/>
    <mergeCell ref="A890:B890"/>
    <mergeCell ref="C890:D890"/>
    <mergeCell ref="E890:F890"/>
    <mergeCell ref="H890:J890"/>
    <mergeCell ref="A891:B891"/>
    <mergeCell ref="C891:G893"/>
    <mergeCell ref="A892:B892"/>
    <mergeCell ref="A893:B893"/>
    <mergeCell ref="A886:B886"/>
    <mergeCell ref="C886:D886"/>
    <mergeCell ref="E886:F886"/>
    <mergeCell ref="H886:J886"/>
    <mergeCell ref="A887:B887"/>
    <mergeCell ref="C887:G889"/>
    <mergeCell ref="A888:B888"/>
    <mergeCell ref="A889:B889"/>
    <mergeCell ref="H847:J847"/>
    <mergeCell ref="A848:B848"/>
    <mergeCell ref="C848:G855"/>
    <mergeCell ref="A851:B851"/>
    <mergeCell ref="A852:B852"/>
    <mergeCell ref="A855:B855"/>
    <mergeCell ref="A853:B853"/>
    <mergeCell ref="A854:B854"/>
    <mergeCell ref="C883:G883"/>
    <mergeCell ref="H883:J883"/>
    <mergeCell ref="K883:K885"/>
    <mergeCell ref="A884:A885"/>
    <mergeCell ref="B884:B885"/>
    <mergeCell ref="C884:D885"/>
    <mergeCell ref="E884:F885"/>
    <mergeCell ref="G884:G885"/>
    <mergeCell ref="I884:I885"/>
    <mergeCell ref="J884:J885"/>
    <mergeCell ref="C869:D870"/>
    <mergeCell ref="C871:D871"/>
    <mergeCell ref="E869:F870"/>
    <mergeCell ref="E871:F871"/>
    <mergeCell ref="C875:D875"/>
    <mergeCell ref="E875:F875"/>
    <mergeCell ref="A875:B875"/>
    <mergeCell ref="H875:J875"/>
    <mergeCell ref="A876:B876"/>
    <mergeCell ref="C876:G878"/>
    <mergeCell ref="A877:B877"/>
    <mergeCell ref="A878:B878"/>
    <mergeCell ref="A871:B871"/>
    <mergeCell ref="H871:J871"/>
    <mergeCell ref="I836:I837"/>
    <mergeCell ref="J836:J837"/>
    <mergeCell ref="A838:B838"/>
    <mergeCell ref="H838:J838"/>
    <mergeCell ref="A839:B839"/>
    <mergeCell ref="C839:G846"/>
    <mergeCell ref="A842:B842"/>
    <mergeCell ref="A843:B843"/>
    <mergeCell ref="A846:B846"/>
    <mergeCell ref="C835:G835"/>
    <mergeCell ref="H835:J835"/>
    <mergeCell ref="K835:K837"/>
    <mergeCell ref="A836:A837"/>
    <mergeCell ref="B836:B837"/>
    <mergeCell ref="E836:F836"/>
    <mergeCell ref="G836:G837"/>
    <mergeCell ref="C868:G868"/>
    <mergeCell ref="H868:J868"/>
    <mergeCell ref="K868:K870"/>
    <mergeCell ref="A869:A870"/>
    <mergeCell ref="B869:B870"/>
    <mergeCell ref="G869:G870"/>
    <mergeCell ref="I869:I870"/>
    <mergeCell ref="J869:J870"/>
    <mergeCell ref="E862:F862"/>
    <mergeCell ref="A863:B863"/>
    <mergeCell ref="C863:D863"/>
    <mergeCell ref="A864:B866"/>
    <mergeCell ref="C864:D864"/>
    <mergeCell ref="C866:D866"/>
    <mergeCell ref="C865:D865"/>
    <mergeCell ref="A847:B847"/>
    <mergeCell ref="E824:F824"/>
    <mergeCell ref="C825:D825"/>
    <mergeCell ref="C826:D826"/>
    <mergeCell ref="C827:D827"/>
    <mergeCell ref="C828:D828"/>
    <mergeCell ref="A583:B583"/>
    <mergeCell ref="H583:J583"/>
    <mergeCell ref="A584:B584"/>
    <mergeCell ref="C584:G587"/>
    <mergeCell ref="A585:B585"/>
    <mergeCell ref="A586:B586"/>
    <mergeCell ref="A587:B587"/>
    <mergeCell ref="A578:B578"/>
    <mergeCell ref="H578:J578"/>
    <mergeCell ref="A579:B579"/>
    <mergeCell ref="C579:G582"/>
    <mergeCell ref="A580:B580"/>
    <mergeCell ref="A581:B581"/>
    <mergeCell ref="A582:B582"/>
    <mergeCell ref="J798:J799"/>
    <mergeCell ref="A784:B784"/>
    <mergeCell ref="H784:J784"/>
    <mergeCell ref="A785:B785"/>
    <mergeCell ref="C785:G792"/>
    <mergeCell ref="A788:B788"/>
    <mergeCell ref="A789:B789"/>
    <mergeCell ref="A792:B792"/>
    <mergeCell ref="A775:B775"/>
    <mergeCell ref="H775:J775"/>
    <mergeCell ref="A776:B776"/>
    <mergeCell ref="C776:G783"/>
    <mergeCell ref="A779:B779"/>
    <mergeCell ref="H809:J809"/>
    <mergeCell ref="A810:B810"/>
    <mergeCell ref="C810:G817"/>
    <mergeCell ref="A813:B813"/>
    <mergeCell ref="A814:B814"/>
    <mergeCell ref="A817:B817"/>
    <mergeCell ref="A800:B800"/>
    <mergeCell ref="H800:J800"/>
    <mergeCell ref="A801:B801"/>
    <mergeCell ref="C801:G808"/>
    <mergeCell ref="A804:B804"/>
    <mergeCell ref="A805:B805"/>
    <mergeCell ref="A808:B808"/>
    <mergeCell ref="A758:B758"/>
    <mergeCell ref="C797:G797"/>
    <mergeCell ref="H797:J797"/>
    <mergeCell ref="K797:K799"/>
    <mergeCell ref="A798:A799"/>
    <mergeCell ref="B798:B799"/>
    <mergeCell ref="E798:F798"/>
    <mergeCell ref="G798:G799"/>
    <mergeCell ref="I798:I799"/>
    <mergeCell ref="A762:B762"/>
    <mergeCell ref="A765:B765"/>
    <mergeCell ref="A766:B766"/>
    <mergeCell ref="A777:B777"/>
    <mergeCell ref="A778:B778"/>
    <mergeCell ref="A781:B781"/>
    <mergeCell ref="A782:B782"/>
    <mergeCell ref="A786:B786"/>
    <mergeCell ref="A787:B787"/>
    <mergeCell ref="A790:B790"/>
    <mergeCell ref="A561:B561"/>
    <mergeCell ref="H561:J561"/>
    <mergeCell ref="A562:B562"/>
    <mergeCell ref="C562:G565"/>
    <mergeCell ref="A563:B563"/>
    <mergeCell ref="A564:B564"/>
    <mergeCell ref="A565:B565"/>
    <mergeCell ref="C772:G772"/>
    <mergeCell ref="H772:J772"/>
    <mergeCell ref="K772:K774"/>
    <mergeCell ref="A773:A774"/>
    <mergeCell ref="B773:B774"/>
    <mergeCell ref="E773:F773"/>
    <mergeCell ref="G773:G774"/>
    <mergeCell ref="I773:I774"/>
    <mergeCell ref="J773:J774"/>
    <mergeCell ref="A759:B759"/>
    <mergeCell ref="H759:J759"/>
    <mergeCell ref="A760:B760"/>
    <mergeCell ref="C760:G767"/>
    <mergeCell ref="A763:B763"/>
    <mergeCell ref="A764:B764"/>
    <mergeCell ref="A767:B767"/>
    <mergeCell ref="A750:B750"/>
    <mergeCell ref="H750:J750"/>
    <mergeCell ref="A751:B751"/>
    <mergeCell ref="C751:G758"/>
    <mergeCell ref="C575:G575"/>
    <mergeCell ref="H575:J575"/>
    <mergeCell ref="K575:K577"/>
    <mergeCell ref="A576:A577"/>
    <mergeCell ref="B576:B577"/>
    <mergeCell ref="H747:J747"/>
    <mergeCell ref="A731:B731"/>
    <mergeCell ref="A732:B732"/>
    <mergeCell ref="A736:B736"/>
    <mergeCell ref="A737:B737"/>
    <mergeCell ref="A740:B740"/>
    <mergeCell ref="A741:B741"/>
    <mergeCell ref="A752:B752"/>
    <mergeCell ref="A753:B753"/>
    <mergeCell ref="A780:B780"/>
    <mergeCell ref="A783:B783"/>
    <mergeCell ref="A568:B568"/>
    <mergeCell ref="A569:B569"/>
    <mergeCell ref="A570:B570"/>
    <mergeCell ref="E576:F576"/>
    <mergeCell ref="G576:G577"/>
    <mergeCell ref="I576:I577"/>
    <mergeCell ref="J576:J577"/>
    <mergeCell ref="A756:B756"/>
    <mergeCell ref="A757:B757"/>
    <mergeCell ref="A755:B755"/>
    <mergeCell ref="H655:J655"/>
    <mergeCell ref="A635:B635"/>
    <mergeCell ref="A636:B636"/>
    <mergeCell ref="A639:B639"/>
    <mergeCell ref="A640:B640"/>
    <mergeCell ref="A644:B644"/>
    <mergeCell ref="A645:B645"/>
    <mergeCell ref="A648:B648"/>
    <mergeCell ref="H672:J672"/>
    <mergeCell ref="H684:J684"/>
    <mergeCell ref="A691:B691"/>
    <mergeCell ref="K747:K749"/>
    <mergeCell ref="A748:A749"/>
    <mergeCell ref="B748:B749"/>
    <mergeCell ref="E748:F748"/>
    <mergeCell ref="G748:G749"/>
    <mergeCell ref="I748:I749"/>
    <mergeCell ref="J748:J749"/>
    <mergeCell ref="C722:G722"/>
    <mergeCell ref="H722:J722"/>
    <mergeCell ref="K722:K724"/>
    <mergeCell ref="A723:A724"/>
    <mergeCell ref="B723:B724"/>
    <mergeCell ref="E723:F723"/>
    <mergeCell ref="G723:G724"/>
    <mergeCell ref="I723:I724"/>
    <mergeCell ref="J723:J724"/>
    <mergeCell ref="A754:B754"/>
    <mergeCell ref="A734:B734"/>
    <mergeCell ref="H734:J734"/>
    <mergeCell ref="A735:B735"/>
    <mergeCell ref="C735:G742"/>
    <mergeCell ref="A738:B738"/>
    <mergeCell ref="A739:B739"/>
    <mergeCell ref="A742:B742"/>
    <mergeCell ref="A725:B725"/>
    <mergeCell ref="H725:J725"/>
    <mergeCell ref="A726:B726"/>
    <mergeCell ref="C726:G733"/>
    <mergeCell ref="A729:B729"/>
    <mergeCell ref="A730:B730"/>
    <mergeCell ref="A733:B733"/>
    <mergeCell ref="C747:G747"/>
    <mergeCell ref="A549:B549"/>
    <mergeCell ref="H549:J549"/>
    <mergeCell ref="A550:B550"/>
    <mergeCell ref="C550:G553"/>
    <mergeCell ref="A551:B551"/>
    <mergeCell ref="A552:B552"/>
    <mergeCell ref="A553:B553"/>
    <mergeCell ref="A709:B709"/>
    <mergeCell ref="H709:J709"/>
    <mergeCell ref="A710:B710"/>
    <mergeCell ref="C710:G717"/>
    <mergeCell ref="A713:B713"/>
    <mergeCell ref="A714:B714"/>
    <mergeCell ref="A717:B717"/>
    <mergeCell ref="A700:B700"/>
    <mergeCell ref="H700:J700"/>
    <mergeCell ref="H544:J544"/>
    <mergeCell ref="A545:B545"/>
    <mergeCell ref="C545:G548"/>
    <mergeCell ref="A546:B546"/>
    <mergeCell ref="A547:B547"/>
    <mergeCell ref="A548:B548"/>
    <mergeCell ref="C558:G558"/>
    <mergeCell ref="H558:J558"/>
    <mergeCell ref="A698:A699"/>
    <mergeCell ref="B698:B699"/>
    <mergeCell ref="E698:F698"/>
    <mergeCell ref="G698:G699"/>
    <mergeCell ref="I698:I699"/>
    <mergeCell ref="J698:J699"/>
    <mergeCell ref="A544:B544"/>
    <mergeCell ref="C655:G655"/>
    <mergeCell ref="K558:K560"/>
    <mergeCell ref="A559:A560"/>
    <mergeCell ref="B559:B560"/>
    <mergeCell ref="E559:F559"/>
    <mergeCell ref="G559:G560"/>
    <mergeCell ref="I559:I560"/>
    <mergeCell ref="J559:J560"/>
    <mergeCell ref="A515:B515"/>
    <mergeCell ref="H515:J515"/>
    <mergeCell ref="A516:B516"/>
    <mergeCell ref="C516:G519"/>
    <mergeCell ref="A517:B517"/>
    <mergeCell ref="A518:B518"/>
    <mergeCell ref="A519:B519"/>
    <mergeCell ref="A510:B510"/>
    <mergeCell ref="H510:J510"/>
    <mergeCell ref="A511:B511"/>
    <mergeCell ref="C511:G514"/>
    <mergeCell ref="A512:B512"/>
    <mergeCell ref="A513:B513"/>
    <mergeCell ref="A514:B514"/>
    <mergeCell ref="C541:G541"/>
    <mergeCell ref="H541:J541"/>
    <mergeCell ref="K541:K543"/>
    <mergeCell ref="A542:A543"/>
    <mergeCell ref="B542:B543"/>
    <mergeCell ref="E542:F542"/>
    <mergeCell ref="G542:G543"/>
    <mergeCell ref="I542:I543"/>
    <mergeCell ref="J542:J543"/>
    <mergeCell ref="A532:B532"/>
    <mergeCell ref="H532:J532"/>
    <mergeCell ref="A533:B533"/>
    <mergeCell ref="C533:G536"/>
    <mergeCell ref="A534:B534"/>
    <mergeCell ref="A535:B535"/>
    <mergeCell ref="A536:B536"/>
    <mergeCell ref="A527:B527"/>
    <mergeCell ref="H527:J527"/>
    <mergeCell ref="C701:G708"/>
    <mergeCell ref="A704:B704"/>
    <mergeCell ref="A705:B705"/>
    <mergeCell ref="A708:B708"/>
    <mergeCell ref="C524:G524"/>
    <mergeCell ref="H524:J524"/>
    <mergeCell ref="K524:K526"/>
    <mergeCell ref="A525:A526"/>
    <mergeCell ref="B525:B526"/>
    <mergeCell ref="E525:F525"/>
    <mergeCell ref="G525:G526"/>
    <mergeCell ref="I525:I526"/>
    <mergeCell ref="J525:J526"/>
    <mergeCell ref="A528:B528"/>
    <mergeCell ref="C528:G531"/>
    <mergeCell ref="A529:B529"/>
    <mergeCell ref="A530:B530"/>
    <mergeCell ref="A531:B531"/>
    <mergeCell ref="A566:B566"/>
    <mergeCell ref="H566:J566"/>
    <mergeCell ref="A567:B567"/>
    <mergeCell ref="C567:G570"/>
    <mergeCell ref="C697:G697"/>
    <mergeCell ref="H697:J697"/>
    <mergeCell ref="K697:K699"/>
    <mergeCell ref="A498:B498"/>
    <mergeCell ref="H498:J498"/>
    <mergeCell ref="A499:B499"/>
    <mergeCell ref="C499:G502"/>
    <mergeCell ref="A500:B500"/>
    <mergeCell ref="A501:B501"/>
    <mergeCell ref="A502:B502"/>
    <mergeCell ref="A493:B493"/>
    <mergeCell ref="H493:J493"/>
    <mergeCell ref="A494:B494"/>
    <mergeCell ref="C494:G497"/>
    <mergeCell ref="A495:B495"/>
    <mergeCell ref="A496:B496"/>
    <mergeCell ref="A497:B497"/>
    <mergeCell ref="C507:G507"/>
    <mergeCell ref="H507:J507"/>
    <mergeCell ref="K507:K509"/>
    <mergeCell ref="A508:A509"/>
    <mergeCell ref="B508:B509"/>
    <mergeCell ref="E508:F508"/>
    <mergeCell ref="G508:G509"/>
    <mergeCell ref="I508:I509"/>
    <mergeCell ref="J508:J509"/>
    <mergeCell ref="C490:G490"/>
    <mergeCell ref="H490:J490"/>
    <mergeCell ref="K490:K492"/>
    <mergeCell ref="A491:A492"/>
    <mergeCell ref="B491:B492"/>
    <mergeCell ref="E491:F491"/>
    <mergeCell ref="G491:G492"/>
    <mergeCell ref="I491:I492"/>
    <mergeCell ref="J491:J492"/>
    <mergeCell ref="A481:B481"/>
    <mergeCell ref="H481:J481"/>
    <mergeCell ref="A482:B482"/>
    <mergeCell ref="C482:G485"/>
    <mergeCell ref="A483:B483"/>
    <mergeCell ref="A484:B484"/>
    <mergeCell ref="A485:B485"/>
    <mergeCell ref="A476:B476"/>
    <mergeCell ref="H476:J476"/>
    <mergeCell ref="A477:B477"/>
    <mergeCell ref="C477:G480"/>
    <mergeCell ref="A478:B478"/>
    <mergeCell ref="A479:B479"/>
    <mergeCell ref="A480:B480"/>
    <mergeCell ref="C473:G473"/>
    <mergeCell ref="H473:J473"/>
    <mergeCell ref="K473:K475"/>
    <mergeCell ref="A474:A475"/>
    <mergeCell ref="B474:B475"/>
    <mergeCell ref="E474:F474"/>
    <mergeCell ref="G474:G475"/>
    <mergeCell ref="I474:I475"/>
    <mergeCell ref="J474:J475"/>
    <mergeCell ref="A464:B464"/>
    <mergeCell ref="H464:J464"/>
    <mergeCell ref="A465:B465"/>
    <mergeCell ref="C465:G468"/>
    <mergeCell ref="A466:B466"/>
    <mergeCell ref="A467:B467"/>
    <mergeCell ref="A468:B468"/>
    <mergeCell ref="A459:B459"/>
    <mergeCell ref="H459:J459"/>
    <mergeCell ref="A460:B460"/>
    <mergeCell ref="C460:G463"/>
    <mergeCell ref="A461:B461"/>
    <mergeCell ref="A462:B462"/>
    <mergeCell ref="A463:B463"/>
    <mergeCell ref="C456:G456"/>
    <mergeCell ref="H456:J456"/>
    <mergeCell ref="K456:K458"/>
    <mergeCell ref="A457:A458"/>
    <mergeCell ref="B457:B458"/>
    <mergeCell ref="E457:F457"/>
    <mergeCell ref="G457:G458"/>
    <mergeCell ref="I457:I458"/>
    <mergeCell ref="J457:J458"/>
    <mergeCell ref="A447:B447"/>
    <mergeCell ref="H447:J447"/>
    <mergeCell ref="A448:B448"/>
    <mergeCell ref="C448:G451"/>
    <mergeCell ref="A449:B449"/>
    <mergeCell ref="A450:B450"/>
    <mergeCell ref="A451:B451"/>
    <mergeCell ref="A442:B442"/>
    <mergeCell ref="H442:J442"/>
    <mergeCell ref="A443:B443"/>
    <mergeCell ref="C443:G446"/>
    <mergeCell ref="A444:B444"/>
    <mergeCell ref="A445:B445"/>
    <mergeCell ref="A446:B446"/>
    <mergeCell ref="G427:G428"/>
    <mergeCell ref="I427:I428"/>
    <mergeCell ref="J427:J428"/>
    <mergeCell ref="A663:B663"/>
    <mergeCell ref="H663:J663"/>
    <mergeCell ref="A664:B664"/>
    <mergeCell ref="C664:G667"/>
    <mergeCell ref="A667:B667"/>
    <mergeCell ref="A658:B658"/>
    <mergeCell ref="H658:J658"/>
    <mergeCell ref="A659:B659"/>
    <mergeCell ref="C659:G662"/>
    <mergeCell ref="A662:B662"/>
    <mergeCell ref="C439:G439"/>
    <mergeCell ref="H439:J439"/>
    <mergeCell ref="K439:K441"/>
    <mergeCell ref="A440:A441"/>
    <mergeCell ref="B440:B441"/>
    <mergeCell ref="E440:F440"/>
    <mergeCell ref="G440:G441"/>
    <mergeCell ref="I440:I441"/>
    <mergeCell ref="J440:J441"/>
    <mergeCell ref="A432:B432"/>
    <mergeCell ref="H432:J432"/>
    <mergeCell ref="A433:B433"/>
    <mergeCell ref="C433:G434"/>
    <mergeCell ref="A434:B434"/>
    <mergeCell ref="A429:B429"/>
    <mergeCell ref="H429:J429"/>
    <mergeCell ref="A430:B430"/>
    <mergeCell ref="C430:G431"/>
    <mergeCell ref="A431:B431"/>
    <mergeCell ref="K655:K657"/>
    <mergeCell ref="A656:A657"/>
    <mergeCell ref="B656:B657"/>
    <mergeCell ref="E656:F656"/>
    <mergeCell ref="G656:G657"/>
    <mergeCell ref="I656:I657"/>
    <mergeCell ref="J656:J657"/>
    <mergeCell ref="A417:B417"/>
    <mergeCell ref="H417:J417"/>
    <mergeCell ref="A418:B418"/>
    <mergeCell ref="C418:G421"/>
    <mergeCell ref="A419:B419"/>
    <mergeCell ref="A420:B420"/>
    <mergeCell ref="A421:B421"/>
    <mergeCell ref="A412:B412"/>
    <mergeCell ref="H412:J412"/>
    <mergeCell ref="A413:B413"/>
    <mergeCell ref="C413:G416"/>
    <mergeCell ref="A414:B414"/>
    <mergeCell ref="A415:B415"/>
    <mergeCell ref="A416:B416"/>
    <mergeCell ref="A620:B620"/>
    <mergeCell ref="A623:B623"/>
    <mergeCell ref="A624:B624"/>
    <mergeCell ref="C426:G426"/>
    <mergeCell ref="H426:J426"/>
    <mergeCell ref="K426:K428"/>
    <mergeCell ref="A427:A428"/>
    <mergeCell ref="B427:B428"/>
    <mergeCell ref="E427:F427"/>
    <mergeCell ref="C630:G630"/>
    <mergeCell ref="H630:J630"/>
    <mergeCell ref="K409:K411"/>
    <mergeCell ref="A410:A411"/>
    <mergeCell ref="B410:B411"/>
    <mergeCell ref="E410:F410"/>
    <mergeCell ref="G410:G411"/>
    <mergeCell ref="I410:I411"/>
    <mergeCell ref="J410:J411"/>
    <mergeCell ref="A400:B400"/>
    <mergeCell ref="H400:J400"/>
    <mergeCell ref="A401:B401"/>
    <mergeCell ref="C401:G404"/>
    <mergeCell ref="A402:B402"/>
    <mergeCell ref="A403:B403"/>
    <mergeCell ref="A404:B404"/>
    <mergeCell ref="A395:B395"/>
    <mergeCell ref="H395:J395"/>
    <mergeCell ref="A396:B396"/>
    <mergeCell ref="C396:G399"/>
    <mergeCell ref="A397:B397"/>
    <mergeCell ref="A398:B398"/>
    <mergeCell ref="A399:B399"/>
    <mergeCell ref="K392:K394"/>
    <mergeCell ref="A393:A394"/>
    <mergeCell ref="B393:B394"/>
    <mergeCell ref="E393:F393"/>
    <mergeCell ref="G393:G394"/>
    <mergeCell ref="I393:I394"/>
    <mergeCell ref="J393:J394"/>
    <mergeCell ref="A642:B642"/>
    <mergeCell ref="H642:J642"/>
    <mergeCell ref="A643:B643"/>
    <mergeCell ref="C643:G650"/>
    <mergeCell ref="A646:B646"/>
    <mergeCell ref="A647:B647"/>
    <mergeCell ref="A650:B650"/>
    <mergeCell ref="A633:B633"/>
    <mergeCell ref="H633:J633"/>
    <mergeCell ref="A634:B634"/>
    <mergeCell ref="C634:G641"/>
    <mergeCell ref="A637:B637"/>
    <mergeCell ref="A638:B638"/>
    <mergeCell ref="A641:B641"/>
    <mergeCell ref="C600:D600"/>
    <mergeCell ref="C601:D601"/>
    <mergeCell ref="C602:D602"/>
    <mergeCell ref="C603:D603"/>
    <mergeCell ref="A610:B610"/>
    <mergeCell ref="A611:B611"/>
    <mergeCell ref="A614:B614"/>
    <mergeCell ref="A615:B615"/>
    <mergeCell ref="A619:B619"/>
    <mergeCell ref="C409:G409"/>
    <mergeCell ref="H409:J409"/>
    <mergeCell ref="K630:K632"/>
    <mergeCell ref="A631:A632"/>
    <mergeCell ref="B631:B632"/>
    <mergeCell ref="E631:F631"/>
    <mergeCell ref="G631:G632"/>
    <mergeCell ref="I631:I632"/>
    <mergeCell ref="J631:J632"/>
    <mergeCell ref="A383:B383"/>
    <mergeCell ref="H383:J383"/>
    <mergeCell ref="A384:B384"/>
    <mergeCell ref="C384:G387"/>
    <mergeCell ref="A385:B385"/>
    <mergeCell ref="A386:B386"/>
    <mergeCell ref="A387:B387"/>
    <mergeCell ref="A378:B378"/>
    <mergeCell ref="H378:J378"/>
    <mergeCell ref="A379:B379"/>
    <mergeCell ref="C379:G382"/>
    <mergeCell ref="A380:B380"/>
    <mergeCell ref="A381:B381"/>
    <mergeCell ref="A382:B382"/>
    <mergeCell ref="E594:F594"/>
    <mergeCell ref="A595:B595"/>
    <mergeCell ref="C595:D595"/>
    <mergeCell ref="A596:B599"/>
    <mergeCell ref="C596:D596"/>
    <mergeCell ref="C597:D597"/>
    <mergeCell ref="C598:D598"/>
    <mergeCell ref="C599:D599"/>
    <mergeCell ref="A600:B603"/>
    <mergeCell ref="C392:G392"/>
    <mergeCell ref="H392:J392"/>
    <mergeCell ref="C375:G375"/>
    <mergeCell ref="H375:J375"/>
    <mergeCell ref="K375:K377"/>
    <mergeCell ref="A376:A377"/>
    <mergeCell ref="B376:B377"/>
    <mergeCell ref="E376:F376"/>
    <mergeCell ref="G376:G377"/>
    <mergeCell ref="I376:I377"/>
    <mergeCell ref="J376:J377"/>
    <mergeCell ref="A366:B366"/>
    <mergeCell ref="H366:J366"/>
    <mergeCell ref="A367:B367"/>
    <mergeCell ref="C367:G370"/>
    <mergeCell ref="A368:B368"/>
    <mergeCell ref="A369:B369"/>
    <mergeCell ref="A370:B370"/>
    <mergeCell ref="A361:B361"/>
    <mergeCell ref="H361:J361"/>
    <mergeCell ref="A362:B362"/>
    <mergeCell ref="C362:G365"/>
    <mergeCell ref="A363:B363"/>
    <mergeCell ref="A364:B364"/>
    <mergeCell ref="A365:B365"/>
    <mergeCell ref="C358:G358"/>
    <mergeCell ref="H358:J358"/>
    <mergeCell ref="K358:K360"/>
    <mergeCell ref="A359:A360"/>
    <mergeCell ref="B359:B360"/>
    <mergeCell ref="E359:F359"/>
    <mergeCell ref="G359:G360"/>
    <mergeCell ref="I359:I360"/>
    <mergeCell ref="J359:J360"/>
    <mergeCell ref="A349:B349"/>
    <mergeCell ref="H349:J349"/>
    <mergeCell ref="A350:B350"/>
    <mergeCell ref="C350:G353"/>
    <mergeCell ref="A351:B351"/>
    <mergeCell ref="A352:B352"/>
    <mergeCell ref="A353:B353"/>
    <mergeCell ref="A344:B344"/>
    <mergeCell ref="H344:J344"/>
    <mergeCell ref="A345:B345"/>
    <mergeCell ref="C345:G348"/>
    <mergeCell ref="A346:B346"/>
    <mergeCell ref="A347:B347"/>
    <mergeCell ref="A348:B348"/>
    <mergeCell ref="C341:G341"/>
    <mergeCell ref="H341:J341"/>
    <mergeCell ref="K341:K343"/>
    <mergeCell ref="A342:A343"/>
    <mergeCell ref="B342:B343"/>
    <mergeCell ref="E342:F342"/>
    <mergeCell ref="G342:G343"/>
    <mergeCell ref="I342:I343"/>
    <mergeCell ref="J342:J343"/>
    <mergeCell ref="A332:B332"/>
    <mergeCell ref="H332:J332"/>
    <mergeCell ref="A333:B333"/>
    <mergeCell ref="C333:G336"/>
    <mergeCell ref="A334:B334"/>
    <mergeCell ref="A335:B335"/>
    <mergeCell ref="A336:B336"/>
    <mergeCell ref="A327:B327"/>
    <mergeCell ref="H327:J327"/>
    <mergeCell ref="A328:B328"/>
    <mergeCell ref="C328:G331"/>
    <mergeCell ref="A329:B329"/>
    <mergeCell ref="A330:B330"/>
    <mergeCell ref="A331:B331"/>
    <mergeCell ref="C324:G324"/>
    <mergeCell ref="H324:J324"/>
    <mergeCell ref="K324:K326"/>
    <mergeCell ref="A325:A326"/>
    <mergeCell ref="B325:B326"/>
    <mergeCell ref="E325:F325"/>
    <mergeCell ref="G325:G326"/>
    <mergeCell ref="I325:I326"/>
    <mergeCell ref="J325:J326"/>
    <mergeCell ref="A315:B315"/>
    <mergeCell ref="H315:J315"/>
    <mergeCell ref="A316:B316"/>
    <mergeCell ref="C316:G319"/>
    <mergeCell ref="A317:B317"/>
    <mergeCell ref="A318:B318"/>
    <mergeCell ref="A319:B319"/>
    <mergeCell ref="A310:B310"/>
    <mergeCell ref="H310:J310"/>
    <mergeCell ref="A311:B311"/>
    <mergeCell ref="C311:G314"/>
    <mergeCell ref="A312:B312"/>
    <mergeCell ref="A313:B313"/>
    <mergeCell ref="A314:B314"/>
    <mergeCell ref="K307:K309"/>
    <mergeCell ref="A308:A309"/>
    <mergeCell ref="B308:B309"/>
    <mergeCell ref="E308:F308"/>
    <mergeCell ref="G308:G309"/>
    <mergeCell ref="I308:I309"/>
    <mergeCell ref="J308:J309"/>
    <mergeCell ref="H608:J608"/>
    <mergeCell ref="A609:B609"/>
    <mergeCell ref="C609:G616"/>
    <mergeCell ref="H617:J617"/>
    <mergeCell ref="C618:G625"/>
    <mergeCell ref="C307:G307"/>
    <mergeCell ref="H307:J307"/>
    <mergeCell ref="C605:G605"/>
    <mergeCell ref="H605:J605"/>
    <mergeCell ref="K605:K607"/>
    <mergeCell ref="A606:A607"/>
    <mergeCell ref="B606:B607"/>
    <mergeCell ref="E606:F606"/>
    <mergeCell ref="G606:G607"/>
    <mergeCell ref="I606:I607"/>
    <mergeCell ref="J606:J607"/>
    <mergeCell ref="A621:B621"/>
    <mergeCell ref="A622:B622"/>
    <mergeCell ref="A625:B625"/>
    <mergeCell ref="A612:B612"/>
    <mergeCell ref="A613:B613"/>
    <mergeCell ref="A616:B616"/>
    <mergeCell ref="A617:B617"/>
    <mergeCell ref="A618:B618"/>
    <mergeCell ref="A608:B608"/>
    <mergeCell ref="K294:K296"/>
    <mergeCell ref="A295:A296"/>
    <mergeCell ref="B295:B296"/>
    <mergeCell ref="E295:F295"/>
    <mergeCell ref="G295:G296"/>
    <mergeCell ref="I295:I296"/>
    <mergeCell ref="J295:J296"/>
    <mergeCell ref="A289:B290"/>
    <mergeCell ref="C289:D289"/>
    <mergeCell ref="C290:D290"/>
    <mergeCell ref="A291:B292"/>
    <mergeCell ref="C291:D291"/>
    <mergeCell ref="C292:D292"/>
    <mergeCell ref="E287:F287"/>
    <mergeCell ref="A288:B288"/>
    <mergeCell ref="C288:D288"/>
    <mergeCell ref="A300:B300"/>
    <mergeCell ref="H300:J300"/>
    <mergeCell ref="A301:B301"/>
    <mergeCell ref="A302:B302"/>
    <mergeCell ref="C301:G302"/>
    <mergeCell ref="A297:B297"/>
    <mergeCell ref="A298:B298"/>
    <mergeCell ref="A299:B299"/>
    <mergeCell ref="H297:J297"/>
    <mergeCell ref="C298:G299"/>
    <mergeCell ref="C294:G294"/>
    <mergeCell ref="A163:B163"/>
    <mergeCell ref="H163:J163"/>
    <mergeCell ref="A164:B164"/>
    <mergeCell ref="C164:G167"/>
    <mergeCell ref="A165:B165"/>
    <mergeCell ref="A166:B166"/>
    <mergeCell ref="A167:B167"/>
    <mergeCell ref="H294:J294"/>
    <mergeCell ref="A272:B272"/>
    <mergeCell ref="H272:J272"/>
    <mergeCell ref="A273:B273"/>
    <mergeCell ref="C273:G280"/>
    <mergeCell ref="A276:B276"/>
    <mergeCell ref="A277:B277"/>
    <mergeCell ref="A280:B280"/>
    <mergeCell ref="A274:B274"/>
    <mergeCell ref="A275:B275"/>
    <mergeCell ref="A278:B278"/>
    <mergeCell ref="A279:B279"/>
    <mergeCell ref="A263:B263"/>
    <mergeCell ref="H263:J263"/>
    <mergeCell ref="A264:B264"/>
    <mergeCell ref="C264:G271"/>
    <mergeCell ref="K142:K144"/>
    <mergeCell ref="A143:A144"/>
    <mergeCell ref="B143:B144"/>
    <mergeCell ref="E143:F143"/>
    <mergeCell ref="G143:G144"/>
    <mergeCell ref="I143:I144"/>
    <mergeCell ref="J143:J144"/>
    <mergeCell ref="A133:B133"/>
    <mergeCell ref="H133:J133"/>
    <mergeCell ref="A134:B134"/>
    <mergeCell ref="C134:G137"/>
    <mergeCell ref="A135:B135"/>
    <mergeCell ref="A136:B136"/>
    <mergeCell ref="A137:B137"/>
    <mergeCell ref="A158:B158"/>
    <mergeCell ref="H158:J158"/>
    <mergeCell ref="A159:B159"/>
    <mergeCell ref="C159:G162"/>
    <mergeCell ref="A160:B160"/>
    <mergeCell ref="A161:B161"/>
    <mergeCell ref="A162:B162"/>
    <mergeCell ref="C155:G155"/>
    <mergeCell ref="H155:J155"/>
    <mergeCell ref="K155:K157"/>
    <mergeCell ref="A156:A157"/>
    <mergeCell ref="B156:B157"/>
    <mergeCell ref="E156:F156"/>
    <mergeCell ref="G156:G157"/>
    <mergeCell ref="I156:I157"/>
    <mergeCell ref="J156:J157"/>
    <mergeCell ref="A148:B148"/>
    <mergeCell ref="H148:J148"/>
    <mergeCell ref="A101:B101"/>
    <mergeCell ref="A102:B102"/>
    <mergeCell ref="A103:B103"/>
    <mergeCell ref="A128:B128"/>
    <mergeCell ref="H128:J128"/>
    <mergeCell ref="A129:B129"/>
    <mergeCell ref="C129:G132"/>
    <mergeCell ref="A130:B130"/>
    <mergeCell ref="A131:B131"/>
    <mergeCell ref="A132:B132"/>
    <mergeCell ref="C125:G125"/>
    <mergeCell ref="H125:J125"/>
    <mergeCell ref="K125:K127"/>
    <mergeCell ref="A126:A127"/>
    <mergeCell ref="B126:B127"/>
    <mergeCell ref="E126:F126"/>
    <mergeCell ref="G126:G127"/>
    <mergeCell ref="I126:I127"/>
    <mergeCell ref="J126:J127"/>
    <mergeCell ref="A116:B116"/>
    <mergeCell ref="H116:J116"/>
    <mergeCell ref="A117:B117"/>
    <mergeCell ref="C117:G120"/>
    <mergeCell ref="A118:B118"/>
    <mergeCell ref="A119:B119"/>
    <mergeCell ref="A120:B120"/>
    <mergeCell ref="A111:B111"/>
    <mergeCell ref="H111:J111"/>
    <mergeCell ref="A112:B112"/>
    <mergeCell ref="C112:G115"/>
    <mergeCell ref="A113:B113"/>
    <mergeCell ref="A114:B114"/>
    <mergeCell ref="A115:B115"/>
    <mergeCell ref="A145:B145"/>
    <mergeCell ref="H145:J145"/>
    <mergeCell ref="A146:B146"/>
    <mergeCell ref="C146:G147"/>
    <mergeCell ref="A147:B147"/>
    <mergeCell ref="C142:G142"/>
    <mergeCell ref="H142:J142"/>
    <mergeCell ref="A149:B149"/>
    <mergeCell ref="C149:G150"/>
    <mergeCell ref="A150:B150"/>
    <mergeCell ref="K260:K262"/>
    <mergeCell ref="A261:A262"/>
    <mergeCell ref="B261:B262"/>
    <mergeCell ref="E261:F261"/>
    <mergeCell ref="G261:G262"/>
    <mergeCell ref="I261:I262"/>
    <mergeCell ref="J261:J262"/>
    <mergeCell ref="K210:K212"/>
    <mergeCell ref="A197:B197"/>
    <mergeCell ref="H197:J197"/>
    <mergeCell ref="A198:B198"/>
    <mergeCell ref="C198:G205"/>
    <mergeCell ref="A201:B201"/>
    <mergeCell ref="A202:B202"/>
    <mergeCell ref="A205:B205"/>
    <mergeCell ref="A199:B199"/>
    <mergeCell ref="A200:B200"/>
    <mergeCell ref="A203:B203"/>
    <mergeCell ref="A204:B204"/>
    <mergeCell ref="A215:B215"/>
    <mergeCell ref="A216:B216"/>
    <mergeCell ref="A82:B82"/>
    <mergeCell ref="H82:J82"/>
    <mergeCell ref="A83:B83"/>
    <mergeCell ref="C83:G86"/>
    <mergeCell ref="A84:B84"/>
    <mergeCell ref="A85:B85"/>
    <mergeCell ref="A86:B86"/>
    <mergeCell ref="A249:B249"/>
    <mergeCell ref="A250:B250"/>
    <mergeCell ref="A253:B253"/>
    <mergeCell ref="A254:B254"/>
    <mergeCell ref="A94:B94"/>
    <mergeCell ref="H94:J94"/>
    <mergeCell ref="A95:B95"/>
    <mergeCell ref="C95:G98"/>
    <mergeCell ref="A96:B96"/>
    <mergeCell ref="A97:B97"/>
    <mergeCell ref="A98:B98"/>
    <mergeCell ref="C91:G91"/>
    <mergeCell ref="H91:J91"/>
    <mergeCell ref="C214:G221"/>
    <mergeCell ref="A217:B217"/>
    <mergeCell ref="A218:B218"/>
    <mergeCell ref="A221:B221"/>
    <mergeCell ref="C210:G210"/>
    <mergeCell ref="H210:J210"/>
    <mergeCell ref="A211:A212"/>
    <mergeCell ref="B211:B212"/>
    <mergeCell ref="E211:F211"/>
    <mergeCell ref="G211:G212"/>
    <mergeCell ref="I211:I212"/>
    <mergeCell ref="J211:J212"/>
    <mergeCell ref="K91:K93"/>
    <mergeCell ref="A92:A93"/>
    <mergeCell ref="B92:B93"/>
    <mergeCell ref="E92:F92"/>
    <mergeCell ref="G92:G93"/>
    <mergeCell ref="A248:B248"/>
    <mergeCell ref="C248:G255"/>
    <mergeCell ref="A251:B251"/>
    <mergeCell ref="A252:B252"/>
    <mergeCell ref="A255:B255"/>
    <mergeCell ref="C183:D183"/>
    <mergeCell ref="C177:D177"/>
    <mergeCell ref="C178:D178"/>
    <mergeCell ref="C181:D181"/>
    <mergeCell ref="C182:D182"/>
    <mergeCell ref="A190:B190"/>
    <mergeCell ref="A191:B191"/>
    <mergeCell ref="A194:B194"/>
    <mergeCell ref="A195:B195"/>
    <mergeCell ref="K235:K237"/>
    <mergeCell ref="A230:B230"/>
    <mergeCell ref="A224:B224"/>
    <mergeCell ref="A225:B225"/>
    <mergeCell ref="A228:B228"/>
    <mergeCell ref="A229:B229"/>
    <mergeCell ref="A240:B240"/>
    <mergeCell ref="A241:B241"/>
    <mergeCell ref="A244:B244"/>
    <mergeCell ref="A245:B245"/>
    <mergeCell ref="A213:B213"/>
    <mergeCell ref="H213:J213"/>
    <mergeCell ref="A214:B214"/>
    <mergeCell ref="A267:B267"/>
    <mergeCell ref="A268:B268"/>
    <mergeCell ref="A271:B271"/>
    <mergeCell ref="C260:G260"/>
    <mergeCell ref="H260:J260"/>
    <mergeCell ref="A265:B265"/>
    <mergeCell ref="A266:B266"/>
    <mergeCell ref="A269:B269"/>
    <mergeCell ref="A270:B270"/>
    <mergeCell ref="H77:J77"/>
    <mergeCell ref="A78:B78"/>
    <mergeCell ref="C78:G81"/>
    <mergeCell ref="A79:B79"/>
    <mergeCell ref="A80:B80"/>
    <mergeCell ref="A81:B81"/>
    <mergeCell ref="A246:B246"/>
    <mergeCell ref="C235:G235"/>
    <mergeCell ref="H235:J235"/>
    <mergeCell ref="A236:A237"/>
    <mergeCell ref="B236:B237"/>
    <mergeCell ref="E236:F236"/>
    <mergeCell ref="G236:G237"/>
    <mergeCell ref="I236:I237"/>
    <mergeCell ref="J236:J237"/>
    <mergeCell ref="A222:B222"/>
    <mergeCell ref="H222:J222"/>
    <mergeCell ref="A223:B223"/>
    <mergeCell ref="C223:G230"/>
    <mergeCell ref="A226:B226"/>
    <mergeCell ref="A227:B227"/>
    <mergeCell ref="A219:B219"/>
    <mergeCell ref="A220:B220"/>
    <mergeCell ref="C74:G74"/>
    <mergeCell ref="H74:J74"/>
    <mergeCell ref="K74:K76"/>
    <mergeCell ref="A75:A76"/>
    <mergeCell ref="B75:B76"/>
    <mergeCell ref="E75:F75"/>
    <mergeCell ref="G75:G76"/>
    <mergeCell ref="I75:I76"/>
    <mergeCell ref="J75:J76"/>
    <mergeCell ref="A247:B247"/>
    <mergeCell ref="H247:J247"/>
    <mergeCell ref="I92:I93"/>
    <mergeCell ref="J92:J93"/>
    <mergeCell ref="C108:G108"/>
    <mergeCell ref="H108:J108"/>
    <mergeCell ref="K108:K110"/>
    <mergeCell ref="A109:A110"/>
    <mergeCell ref="B109:B110"/>
    <mergeCell ref="E109:F109"/>
    <mergeCell ref="G109:G110"/>
    <mergeCell ref="I109:I110"/>
    <mergeCell ref="J109:J110"/>
    <mergeCell ref="A99:B99"/>
    <mergeCell ref="H99:J99"/>
    <mergeCell ref="A100:B100"/>
    <mergeCell ref="C100:G103"/>
    <mergeCell ref="A238:B238"/>
    <mergeCell ref="H238:J238"/>
    <mergeCell ref="A239:B239"/>
    <mergeCell ref="C239:G246"/>
    <mergeCell ref="A242:B242"/>
    <mergeCell ref="A243:B243"/>
    <mergeCell ref="A188:B188"/>
    <mergeCell ref="H188:J188"/>
    <mergeCell ref="A189:B189"/>
    <mergeCell ref="C189:G196"/>
    <mergeCell ref="A192:B192"/>
    <mergeCell ref="A193:B193"/>
    <mergeCell ref="A196:B196"/>
    <mergeCell ref="C185:G185"/>
    <mergeCell ref="H185:J185"/>
    <mergeCell ref="K185:K187"/>
    <mergeCell ref="A186:A187"/>
    <mergeCell ref="B186:B187"/>
    <mergeCell ref="E186:F186"/>
    <mergeCell ref="G186:G187"/>
    <mergeCell ref="I186:I187"/>
    <mergeCell ref="J186:J187"/>
    <mergeCell ref="A65:B65"/>
    <mergeCell ref="H65:J65"/>
    <mergeCell ref="A66:B66"/>
    <mergeCell ref="C66:G69"/>
    <mergeCell ref="A67:B67"/>
    <mergeCell ref="A68:B68"/>
    <mergeCell ref="A69:B69"/>
    <mergeCell ref="E174:F174"/>
    <mergeCell ref="A175:B175"/>
    <mergeCell ref="C175:D175"/>
    <mergeCell ref="A176:B179"/>
    <mergeCell ref="C176:D176"/>
    <mergeCell ref="C179:D179"/>
    <mergeCell ref="A180:B183"/>
    <mergeCell ref="C180:D180"/>
    <mergeCell ref="A77:B77"/>
    <mergeCell ref="A60:B60"/>
    <mergeCell ref="H60:J60"/>
    <mergeCell ref="A61:B61"/>
    <mergeCell ref="C61:G64"/>
    <mergeCell ref="A62:B62"/>
    <mergeCell ref="A63:B63"/>
    <mergeCell ref="A64:B64"/>
    <mergeCell ref="C57:G57"/>
    <mergeCell ref="H57:J57"/>
    <mergeCell ref="K57:K59"/>
    <mergeCell ref="A58:A59"/>
    <mergeCell ref="B58:B59"/>
    <mergeCell ref="E58:F58"/>
    <mergeCell ref="G58:G59"/>
    <mergeCell ref="I58:I59"/>
    <mergeCell ref="J58:J59"/>
    <mergeCell ref="A48:B48"/>
    <mergeCell ref="H48:J48"/>
    <mergeCell ref="A49:B49"/>
    <mergeCell ref="C49:G52"/>
    <mergeCell ref="A50:B50"/>
    <mergeCell ref="A51:B51"/>
    <mergeCell ref="A52:B52"/>
    <mergeCell ref="A43:B43"/>
    <mergeCell ref="H43:J43"/>
    <mergeCell ref="A44:B44"/>
    <mergeCell ref="C44:G47"/>
    <mergeCell ref="A45:B45"/>
    <mergeCell ref="A46:B46"/>
    <mergeCell ref="A47:B47"/>
    <mergeCell ref="A35:B35"/>
    <mergeCell ref="C40:G40"/>
    <mergeCell ref="H40:J40"/>
    <mergeCell ref="K40:K42"/>
    <mergeCell ref="A41:A42"/>
    <mergeCell ref="B41:B42"/>
    <mergeCell ref="E41:F41"/>
    <mergeCell ref="G41:G42"/>
    <mergeCell ref="I41:I42"/>
    <mergeCell ref="J41:J42"/>
    <mergeCell ref="H23:J23"/>
    <mergeCell ref="K23:K25"/>
    <mergeCell ref="A24:A25"/>
    <mergeCell ref="B24:B25"/>
    <mergeCell ref="E24:F24"/>
    <mergeCell ref="G24:G25"/>
    <mergeCell ref="I24:I25"/>
    <mergeCell ref="J24:J25"/>
    <mergeCell ref="A30:B30"/>
    <mergeCell ref="A31:B31"/>
    <mergeCell ref="A32:B32"/>
    <mergeCell ref="A33:B33"/>
    <mergeCell ref="A34:B34"/>
    <mergeCell ref="C27:G30"/>
    <mergeCell ref="H31:J31"/>
    <mergeCell ref="C32:G35"/>
    <mergeCell ref="A26:B26"/>
    <mergeCell ref="A27:B27"/>
    <mergeCell ref="A28:B28"/>
    <mergeCell ref="A29:B29"/>
    <mergeCell ref="H26:J26"/>
    <mergeCell ref="C23:G23"/>
    <mergeCell ref="E2:F2"/>
    <mergeCell ref="C3:D3"/>
    <mergeCell ref="C4:D4"/>
    <mergeCell ref="C5:D5"/>
    <mergeCell ref="C6:D6"/>
    <mergeCell ref="C7:D7"/>
    <mergeCell ref="C8:D8"/>
    <mergeCell ref="H16:J16"/>
    <mergeCell ref="A17:B17"/>
    <mergeCell ref="C17:G18"/>
    <mergeCell ref="A18:B18"/>
    <mergeCell ref="A15:B15"/>
    <mergeCell ref="A11:A12"/>
    <mergeCell ref="B11:B12"/>
    <mergeCell ref="A16:B16"/>
    <mergeCell ref="K10:K12"/>
    <mergeCell ref="C14:G15"/>
    <mergeCell ref="H13:J13"/>
    <mergeCell ref="A3:B4"/>
    <mergeCell ref="A5:B6"/>
    <mergeCell ref="A7:B8"/>
    <mergeCell ref="A13:B13"/>
    <mergeCell ref="A14:B14"/>
    <mergeCell ref="C10:G10"/>
    <mergeCell ref="H10:J10"/>
    <mergeCell ref="G11:G12"/>
    <mergeCell ref="E11:F11"/>
    <mergeCell ref="I11:I12"/>
    <mergeCell ref="J11:J12"/>
    <mergeCell ref="H1:H4"/>
    <mergeCell ref="I1:I2"/>
    <mergeCell ref="J1:J2"/>
    <mergeCell ref="K1386:K1388"/>
    <mergeCell ref="A1387:A1388"/>
    <mergeCell ref="B1387:B1388"/>
    <mergeCell ref="C1387:D1388"/>
    <mergeCell ref="E1387:F1388"/>
    <mergeCell ref="G1387:G1388"/>
    <mergeCell ref="I1387:I1388"/>
    <mergeCell ref="J1387:J1388"/>
    <mergeCell ref="C1371:G1371"/>
    <mergeCell ref="H1371:J1371"/>
    <mergeCell ref="K1371:K1373"/>
    <mergeCell ref="A1372:A1373"/>
    <mergeCell ref="B1372:B1373"/>
    <mergeCell ref="C1372:D1373"/>
    <mergeCell ref="E1372:F1373"/>
    <mergeCell ref="G1372:G1373"/>
    <mergeCell ref="I1372:I1373"/>
    <mergeCell ref="J1372:J1373"/>
    <mergeCell ref="A1374:B1374"/>
    <mergeCell ref="C1374:D1374"/>
    <mergeCell ref="E1374:F1374"/>
    <mergeCell ref="H1374:J1374"/>
    <mergeCell ref="A1375:B1375"/>
    <mergeCell ref="C1375:G1377"/>
    <mergeCell ref="A1376:B1376"/>
    <mergeCell ref="A1377:B1377"/>
    <mergeCell ref="A1389:B1389"/>
    <mergeCell ref="C1389:D1389"/>
    <mergeCell ref="E1389:F1389"/>
    <mergeCell ref="H1389:J1389"/>
    <mergeCell ref="A1390:B1390"/>
    <mergeCell ref="C1390:G1392"/>
    <mergeCell ref="A1391:B1391"/>
    <mergeCell ref="A1392:B1392"/>
    <mergeCell ref="A1393:B1393"/>
    <mergeCell ref="C1393:D1393"/>
    <mergeCell ref="E1393:F1393"/>
    <mergeCell ref="H1393:J1393"/>
    <mergeCell ref="A1394:B1394"/>
    <mergeCell ref="C1394:G1396"/>
    <mergeCell ref="A1395:B1395"/>
    <mergeCell ref="A1396:B1396"/>
    <mergeCell ref="A1378:B1378"/>
    <mergeCell ref="C1378:D1378"/>
    <mergeCell ref="E1378:F1378"/>
    <mergeCell ref="H1378:J1378"/>
    <mergeCell ref="A1379:B1379"/>
    <mergeCell ref="C1379:G1381"/>
    <mergeCell ref="A1380:B1380"/>
    <mergeCell ref="A1381:B1381"/>
    <mergeCell ref="C1386:G1386"/>
    <mergeCell ref="H1386:J1386"/>
    <mergeCell ref="A1416:B1416"/>
    <mergeCell ref="E1403:F1403"/>
    <mergeCell ref="A1405:B1406"/>
    <mergeCell ref="C1408:G1408"/>
    <mergeCell ref="H1408:J1408"/>
    <mergeCell ref="K1408:K1410"/>
    <mergeCell ref="A1409:A1410"/>
    <mergeCell ref="B1409:B1410"/>
    <mergeCell ref="G1409:G1410"/>
    <mergeCell ref="I1409:I1410"/>
    <mergeCell ref="J1409:J1410"/>
    <mergeCell ref="H1411:J1411"/>
    <mergeCell ref="C1412:G1413"/>
    <mergeCell ref="H1414:J1414"/>
    <mergeCell ref="C1415:G1416"/>
    <mergeCell ref="C1409:D1410"/>
    <mergeCell ref="E1409:F1410"/>
    <mergeCell ref="C1411:D1411"/>
    <mergeCell ref="A1411:B1411"/>
    <mergeCell ref="A1412:B1412"/>
    <mergeCell ref="A1413:B1413"/>
    <mergeCell ref="C1414:D1414"/>
    <mergeCell ref="E1414:F1414"/>
    <mergeCell ref="A1414:B1414"/>
    <mergeCell ref="E1411:F1411"/>
    <mergeCell ref="A1415:B1415"/>
    <mergeCell ref="A1404:D1404"/>
    <mergeCell ref="C1405:D1405"/>
    <mergeCell ref="C1406:D1406"/>
    <mergeCell ref="C1421:G1421"/>
    <mergeCell ref="H1421:J1421"/>
    <mergeCell ref="K1421:K1423"/>
    <mergeCell ref="A1422:A1423"/>
    <mergeCell ref="B1422:B1423"/>
    <mergeCell ref="C1422:D1423"/>
    <mergeCell ref="E1422:F1423"/>
    <mergeCell ref="G1422:G1423"/>
    <mergeCell ref="I1422:I1423"/>
    <mergeCell ref="J1422:J1423"/>
    <mergeCell ref="A1424:B1424"/>
    <mergeCell ref="C1424:D1424"/>
    <mergeCell ref="E1424:F1424"/>
    <mergeCell ref="H1424:J1424"/>
    <mergeCell ref="A1425:B1425"/>
    <mergeCell ref="C1425:G1426"/>
    <mergeCell ref="A1426:B1426"/>
    <mergeCell ref="A1427:B1427"/>
    <mergeCell ref="C1427:D1427"/>
    <mergeCell ref="E1427:F1427"/>
    <mergeCell ref="H1427:J1427"/>
    <mergeCell ref="A1428:B1428"/>
    <mergeCell ref="C1428:G1429"/>
    <mergeCell ref="A1429:B1429"/>
    <mergeCell ref="C1434:G1434"/>
    <mergeCell ref="H1434:J1434"/>
    <mergeCell ref="K1434:K1436"/>
    <mergeCell ref="A1435:A1436"/>
    <mergeCell ref="B1435:B1436"/>
    <mergeCell ref="C1435:D1436"/>
    <mergeCell ref="E1435:F1436"/>
    <mergeCell ref="G1435:G1436"/>
    <mergeCell ref="I1435:I1436"/>
    <mergeCell ref="J1435:J1436"/>
    <mergeCell ref="A1437:B1437"/>
    <mergeCell ref="C1437:D1437"/>
    <mergeCell ref="E1437:F1437"/>
    <mergeCell ref="H1437:J1437"/>
    <mergeCell ref="A1438:B1438"/>
    <mergeCell ref="C1438:G1439"/>
    <mergeCell ref="A1439:B1439"/>
    <mergeCell ref="A1440:B1440"/>
    <mergeCell ref="C1440:D1440"/>
    <mergeCell ref="E1440:F1440"/>
    <mergeCell ref="H1440:J1440"/>
    <mergeCell ref="A1441:B1441"/>
    <mergeCell ref="C1441:G1442"/>
    <mergeCell ref="A1442:B1442"/>
    <mergeCell ref="C1447:G1447"/>
    <mergeCell ref="H1447:J1447"/>
    <mergeCell ref="K1447:K1449"/>
    <mergeCell ref="A1448:A1449"/>
    <mergeCell ref="B1448:B1449"/>
    <mergeCell ref="C1448:D1449"/>
    <mergeCell ref="E1448:F1449"/>
    <mergeCell ref="G1448:G1449"/>
    <mergeCell ref="I1448:I1449"/>
    <mergeCell ref="J1448:J1449"/>
    <mergeCell ref="A1450:B1450"/>
    <mergeCell ref="C1450:D1450"/>
    <mergeCell ref="E1450:F1450"/>
    <mergeCell ref="H1450:J1450"/>
    <mergeCell ref="A1451:B1451"/>
    <mergeCell ref="C1451:G1452"/>
    <mergeCell ref="A1452:B1452"/>
    <mergeCell ref="A1453:B1453"/>
    <mergeCell ref="C1453:D1453"/>
    <mergeCell ref="E1453:F1453"/>
    <mergeCell ref="H1453:J1453"/>
    <mergeCell ref="A1454:B1454"/>
    <mergeCell ref="C1454:G1455"/>
    <mergeCell ref="A1455:B1455"/>
    <mergeCell ref="C1460:G1460"/>
    <mergeCell ref="H1460:J1460"/>
    <mergeCell ref="K1460:K1462"/>
    <mergeCell ref="A1461:A1462"/>
    <mergeCell ref="B1461:B1462"/>
    <mergeCell ref="C1461:D1462"/>
    <mergeCell ref="E1461:F1462"/>
    <mergeCell ref="G1461:G1462"/>
    <mergeCell ref="I1461:I1462"/>
    <mergeCell ref="J1461:J1462"/>
    <mergeCell ref="A1463:B1463"/>
    <mergeCell ref="C1463:D1463"/>
    <mergeCell ref="E1463:F1463"/>
    <mergeCell ref="H1463:J1463"/>
    <mergeCell ref="A1464:B1464"/>
    <mergeCell ref="C1464:G1465"/>
    <mergeCell ref="A1465:B1465"/>
    <mergeCell ref="A1466:B1466"/>
    <mergeCell ref="C1466:D1466"/>
    <mergeCell ref="E1466:F1466"/>
    <mergeCell ref="H1466:J1466"/>
    <mergeCell ref="A1467:B1467"/>
    <mergeCell ref="C1467:G1468"/>
    <mergeCell ref="A1468:B1468"/>
    <mergeCell ref="C1473:G1473"/>
    <mergeCell ref="H1473:J1473"/>
    <mergeCell ref="K1473:K1475"/>
    <mergeCell ref="A1474:A1475"/>
    <mergeCell ref="B1474:B1475"/>
    <mergeCell ref="C1474:D1475"/>
    <mergeCell ref="E1474:F1475"/>
    <mergeCell ref="G1474:G1475"/>
    <mergeCell ref="I1474:I1475"/>
    <mergeCell ref="J1474:J1475"/>
    <mergeCell ref="A1476:B1476"/>
    <mergeCell ref="C1476:D1476"/>
    <mergeCell ref="E1476:F1476"/>
    <mergeCell ref="H1476:J1476"/>
    <mergeCell ref="A1477:B1477"/>
    <mergeCell ref="C1477:G1478"/>
    <mergeCell ref="A1478:B1478"/>
    <mergeCell ref="A1479:B1479"/>
    <mergeCell ref="C1479:D1479"/>
    <mergeCell ref="E1479:F1479"/>
    <mergeCell ref="H1479:J1479"/>
    <mergeCell ref="A1480:B1480"/>
    <mergeCell ref="C1480:G1481"/>
    <mergeCell ref="A1481:B1481"/>
    <mergeCell ref="C1486:G1486"/>
    <mergeCell ref="H1486:J1486"/>
    <mergeCell ref="K1486:K1488"/>
    <mergeCell ref="A1487:A1488"/>
    <mergeCell ref="B1487:B1488"/>
    <mergeCell ref="C1487:D1488"/>
    <mergeCell ref="E1487:F1488"/>
    <mergeCell ref="G1487:G1488"/>
    <mergeCell ref="I1487:I1488"/>
    <mergeCell ref="J1487:J1488"/>
    <mergeCell ref="K1512:K1514"/>
    <mergeCell ref="A1513:A1514"/>
    <mergeCell ref="B1513:B1514"/>
    <mergeCell ref="C1513:D1514"/>
    <mergeCell ref="E1513:F1514"/>
    <mergeCell ref="G1513:G1514"/>
    <mergeCell ref="I1513:I1514"/>
    <mergeCell ref="J1513:J1514"/>
    <mergeCell ref="A1489:B1489"/>
    <mergeCell ref="C1489:D1489"/>
    <mergeCell ref="E1489:F1489"/>
    <mergeCell ref="H1489:J1489"/>
    <mergeCell ref="A1490:B1490"/>
    <mergeCell ref="C1490:G1491"/>
    <mergeCell ref="A1491:B1491"/>
    <mergeCell ref="A1492:B1492"/>
    <mergeCell ref="C1492:D1492"/>
    <mergeCell ref="E1492:F1492"/>
    <mergeCell ref="H1492:J1492"/>
    <mergeCell ref="A1493:B1493"/>
    <mergeCell ref="C1493:G1494"/>
    <mergeCell ref="A1494:B1494"/>
    <mergeCell ref="C1499:G1499"/>
    <mergeCell ref="H1499:J1499"/>
    <mergeCell ref="K1499:K1501"/>
    <mergeCell ref="A1500:A1501"/>
    <mergeCell ref="B1500:B1501"/>
    <mergeCell ref="C1500:D1501"/>
    <mergeCell ref="E1500:F1501"/>
    <mergeCell ref="G1500:G1501"/>
    <mergeCell ref="I1500:I1501"/>
    <mergeCell ref="J1500:J1501"/>
    <mergeCell ref="A1515:B1515"/>
    <mergeCell ref="C1515:D1515"/>
    <mergeCell ref="E1515:F1515"/>
    <mergeCell ref="H1515:J1515"/>
    <mergeCell ref="A1516:B1516"/>
    <mergeCell ref="C1516:G1517"/>
    <mergeCell ref="A1517:B1517"/>
    <mergeCell ref="A1518:B1518"/>
    <mergeCell ref="C1518:D1518"/>
    <mergeCell ref="E1518:F1518"/>
    <mergeCell ref="H1518:J1518"/>
    <mergeCell ref="A1519:B1519"/>
    <mergeCell ref="C1519:G1520"/>
    <mergeCell ref="A1520:B1520"/>
    <mergeCell ref="A1502:B1502"/>
    <mergeCell ref="C1502:D1502"/>
    <mergeCell ref="E1502:F1502"/>
    <mergeCell ref="H1502:J1502"/>
    <mergeCell ref="A1503:B1503"/>
    <mergeCell ref="C1503:G1504"/>
    <mergeCell ref="A1504:B1504"/>
    <mergeCell ref="A1505:B1505"/>
    <mergeCell ref="C1505:D1505"/>
    <mergeCell ref="E1505:F1505"/>
    <mergeCell ref="H1505:J1505"/>
    <mergeCell ref="A1506:B1506"/>
    <mergeCell ref="C1506:G1507"/>
    <mergeCell ref="A1507:B1507"/>
    <mergeCell ref="C1512:G1512"/>
    <mergeCell ref="H1512:J1512"/>
    <mergeCell ref="C829:D829"/>
    <mergeCell ref="A830:B833"/>
    <mergeCell ref="C830:D830"/>
    <mergeCell ref="C831:D831"/>
    <mergeCell ref="C832:D832"/>
    <mergeCell ref="C833:D833"/>
    <mergeCell ref="A649:B649"/>
    <mergeCell ref="A660:B660"/>
    <mergeCell ref="A661:B661"/>
    <mergeCell ref="A665:B665"/>
    <mergeCell ref="A666:B666"/>
    <mergeCell ref="A702:B702"/>
    <mergeCell ref="A703:B703"/>
    <mergeCell ref="A706:B706"/>
    <mergeCell ref="A707:B707"/>
    <mergeCell ref="A711:B711"/>
    <mergeCell ref="A712:B712"/>
    <mergeCell ref="A715:B715"/>
    <mergeCell ref="A716:B716"/>
    <mergeCell ref="A727:B727"/>
    <mergeCell ref="A728:B728"/>
    <mergeCell ref="A701:B701"/>
    <mergeCell ref="A761:B761"/>
    <mergeCell ref="C672:G672"/>
    <mergeCell ref="A684:B684"/>
    <mergeCell ref="A685:B685"/>
    <mergeCell ref="C685:G692"/>
    <mergeCell ref="A686:B686"/>
    <mergeCell ref="A687:B687"/>
    <mergeCell ref="A688:B688"/>
    <mergeCell ref="A689:B689"/>
    <mergeCell ref="A690:B690"/>
    <mergeCell ref="A840:B840"/>
    <mergeCell ref="A841:B841"/>
    <mergeCell ref="A844:B844"/>
    <mergeCell ref="A845:B845"/>
    <mergeCell ref="A849:B849"/>
    <mergeCell ref="A850:B850"/>
    <mergeCell ref="A791:B791"/>
    <mergeCell ref="A802:B802"/>
    <mergeCell ref="A803:B803"/>
    <mergeCell ref="A806:B806"/>
    <mergeCell ref="A807:B807"/>
    <mergeCell ref="A811:B811"/>
    <mergeCell ref="A809:B809"/>
    <mergeCell ref="A812:B812"/>
    <mergeCell ref="A815:B815"/>
    <mergeCell ref="A816:B816"/>
    <mergeCell ref="A825:B825"/>
    <mergeCell ref="A826:B829"/>
    <mergeCell ref="A692:B692"/>
    <mergeCell ref="K672:K674"/>
    <mergeCell ref="A673:A674"/>
    <mergeCell ref="B673:B674"/>
    <mergeCell ref="E673:F673"/>
    <mergeCell ref="G673:G674"/>
    <mergeCell ref="I673:I674"/>
    <mergeCell ref="J673:J674"/>
    <mergeCell ref="A675:B675"/>
    <mergeCell ref="H675:J675"/>
    <mergeCell ref="A676:B676"/>
    <mergeCell ref="C676:G683"/>
    <mergeCell ref="A677:B677"/>
    <mergeCell ref="A678:B678"/>
    <mergeCell ref="A679:B679"/>
    <mergeCell ref="A680:B680"/>
    <mergeCell ref="A681:B681"/>
    <mergeCell ref="A682:B682"/>
    <mergeCell ref="A683:B683"/>
  </mergeCells>
  <phoneticPr fontId="2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rowBreaks count="15" manualBreakCount="15">
    <brk id="90" max="16383" man="1"/>
    <brk id="173" max="16383" man="1"/>
    <brk id="259" max="16383" man="1"/>
    <brk id="357" max="16383" man="1"/>
    <brk id="455" max="16383" man="1"/>
    <brk id="540" max="16383" man="1"/>
    <brk id="629" max="16383" man="1"/>
    <brk id="721" max="16383" man="1"/>
    <brk id="823" max="16383" man="1"/>
    <brk id="927" max="16383" man="1"/>
    <brk id="1032" max="16383" man="1"/>
    <brk id="1137" max="16383" man="1"/>
    <brk id="1242" max="16383" man="1"/>
    <brk id="1332" max="16383" man="1"/>
    <brk id="14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電気料金内訳書（購入）</vt:lpstr>
      <vt:lpstr>電気料金内訳書（供給）</vt:lpstr>
      <vt:lpstr>'電気料金内訳書（購入）'!Print_Area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2026-09-07T09:25:38Z</dcterms:modified>
</cp:coreProperties>
</file>